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250" windowHeight="6255"/>
  </bookViews>
  <sheets>
    <sheet name="Resumo" sheetId="25" r:id="rId1"/>
    <sheet name="Planilha" sheetId="20" r:id="rId2"/>
    <sheet name="Cronograma" sheetId="17" r:id="rId3"/>
    <sheet name="BDI" sheetId="18" r:id="rId4"/>
  </sheets>
  <definedNames>
    <definedName name="_xlnm._FilterDatabase" localSheetId="1" hidden="1">Planilha!$A$6:$I$49</definedName>
    <definedName name="_xlnm._FilterDatabase" localSheetId="0" hidden="1">Resumo!$A$6:$E$16</definedName>
    <definedName name="_xlnm.Print_Area" localSheetId="3">BDI!$A$2:$I$39</definedName>
    <definedName name="_xlnm.Print_Area" localSheetId="2">Cronograma!$A$1:$J$32</definedName>
    <definedName name="_xlnm.Print_Area" localSheetId="1">Planilha!$A$1:$I$66</definedName>
    <definedName name="_xlnm.Print_Area" localSheetId="0">Resumo!$A$1:$E$34</definedName>
    <definedName name="_xlnm.Print_Titles" localSheetId="2">Cronograma!$A:$D</definedName>
    <definedName name="_xlnm.Print_Titles" localSheetId="1">Planilha!$6:$7</definedName>
    <definedName name="_xlnm.Print_Titles" localSheetId="0">Resumo!$6:$7</definedName>
  </definedNames>
  <calcPr calcId="145621"/>
</workbook>
</file>

<file path=xl/calcChain.xml><?xml version="1.0" encoding="utf-8"?>
<calcChain xmlns="http://schemas.openxmlformats.org/spreadsheetml/2006/main">
  <c r="E4" i="25" l="1"/>
  <c r="B4" i="18" l="1"/>
  <c r="B3" i="18"/>
  <c r="B2" i="18"/>
  <c r="B4" i="17"/>
  <c r="B3" i="17"/>
  <c r="B2" i="17"/>
  <c r="J16" i="17"/>
  <c r="J13" i="17"/>
  <c r="J11" i="17"/>
  <c r="J10" i="17"/>
  <c r="H14" i="17"/>
  <c r="F14" i="17"/>
  <c r="F16" i="17"/>
  <c r="F10" i="17"/>
  <c r="B3" i="25"/>
  <c r="B4" i="25"/>
  <c r="B2" i="25"/>
  <c r="L10" i="17"/>
  <c r="L11" i="17"/>
  <c r="L12" i="17"/>
  <c r="L13" i="17"/>
  <c r="L14" i="17"/>
  <c r="L15" i="17"/>
  <c r="L16" i="17"/>
  <c r="L9" i="17"/>
  <c r="B9" i="17"/>
  <c r="B10" i="17"/>
  <c r="B11" i="17"/>
  <c r="B12" i="17"/>
  <c r="B13" i="17"/>
  <c r="B14" i="17"/>
  <c r="B15" i="17"/>
  <c r="B16" i="17"/>
  <c r="A11" i="17"/>
  <c r="A12" i="17"/>
  <c r="A13" i="17"/>
  <c r="A14" i="17"/>
  <c r="A15" i="17"/>
  <c r="A16" i="17"/>
  <c r="A10" i="17"/>
  <c r="A9" i="17"/>
  <c r="H11" i="20" l="1"/>
  <c r="H10" i="20"/>
  <c r="H9" i="20"/>
  <c r="C20" i="18" l="1"/>
  <c r="D13" i="18" s="1"/>
  <c r="F14" i="18"/>
  <c r="E14" i="18"/>
  <c r="F13" i="18" l="1"/>
  <c r="E13" i="18"/>
  <c r="F12" i="18"/>
  <c r="E12" i="18"/>
  <c r="F11" i="18"/>
  <c r="E11" i="18"/>
  <c r="F10" i="18"/>
  <c r="E10" i="18"/>
  <c r="D25" i="18" l="1"/>
  <c r="H47" i="20" l="1"/>
  <c r="H4" i="17"/>
  <c r="F25" i="18"/>
  <c r="H42" i="20" l="1"/>
  <c r="I42" i="20" s="1"/>
  <c r="H17" i="20"/>
  <c r="I17" i="20" s="1"/>
  <c r="H35" i="20"/>
  <c r="I35" i="20" s="1"/>
  <c r="I11" i="20"/>
  <c r="I10" i="20"/>
  <c r="H21" i="20"/>
  <c r="I21" i="20" s="1"/>
  <c r="H36" i="20"/>
  <c r="I36" i="20" s="1"/>
  <c r="H30" i="20"/>
  <c r="I30" i="20" s="1"/>
  <c r="H22" i="20"/>
  <c r="I22" i="20" s="1"/>
  <c r="H14" i="20"/>
  <c r="I14" i="20" s="1"/>
  <c r="I9" i="20"/>
  <c r="H23" i="20"/>
  <c r="I23" i="20" s="1"/>
  <c r="H20" i="20"/>
  <c r="I20" i="20" s="1"/>
  <c r="H41" i="20" l="1"/>
  <c r="I41" i="20" s="1"/>
  <c r="H38" i="20"/>
  <c r="I38" i="20" s="1"/>
  <c r="H44" i="20"/>
  <c r="I44" i="20" s="1"/>
  <c r="I43" i="20" s="1"/>
  <c r="C15" i="25" s="1"/>
  <c r="I31" i="20"/>
  <c r="H26" i="20"/>
  <c r="I26" i="20" s="1"/>
  <c r="H27" i="20"/>
  <c r="I27" i="20" s="1"/>
  <c r="I13" i="20"/>
  <c r="C9" i="25" s="1"/>
  <c r="I8" i="20"/>
  <c r="C8" i="25" s="1"/>
  <c r="D8" i="25" l="1"/>
  <c r="C9" i="17" s="1"/>
  <c r="J9" i="17" s="1"/>
  <c r="C16" i="17"/>
  <c r="H16" i="17" s="1"/>
  <c r="D15" i="25"/>
  <c r="D9" i="25"/>
  <c r="C10" i="17" s="1"/>
  <c r="H10" i="17" s="1"/>
  <c r="I25" i="20"/>
  <c r="C12" i="25" s="1"/>
  <c r="D12" i="25" s="1"/>
  <c r="I29" i="20"/>
  <c r="C13" i="25" s="1"/>
  <c r="D13" i="25" s="1"/>
  <c r="I33" i="20"/>
  <c r="C14" i="25" s="1"/>
  <c r="I16" i="20"/>
  <c r="C10" i="25" s="1"/>
  <c r="I19" i="20"/>
  <c r="C11" i="25" s="1"/>
  <c r="D10" i="25" l="1"/>
  <c r="C11" i="17" s="1"/>
  <c r="F9" i="17"/>
  <c r="D14" i="25"/>
  <c r="C15" i="17" s="1"/>
  <c r="H9" i="17"/>
  <c r="D11" i="25"/>
  <c r="C12" i="17" s="1"/>
  <c r="C14" i="17"/>
  <c r="C16" i="25"/>
  <c r="I46" i="20"/>
  <c r="F11" i="17" l="1"/>
  <c r="H11" i="17"/>
  <c r="H15" i="17"/>
  <c r="F15" i="17"/>
  <c r="J15" i="17"/>
  <c r="J12" i="17"/>
  <c r="H12" i="17"/>
  <c r="F12" i="17"/>
  <c r="C13" i="17"/>
  <c r="D16" i="25"/>
  <c r="E12" i="25" s="1"/>
  <c r="J14" i="17"/>
  <c r="J17" i="17" s="1"/>
  <c r="I47" i="20"/>
  <c r="I48" i="20" s="1"/>
  <c r="E16" i="25" l="1"/>
  <c r="E10" i="25"/>
  <c r="E11" i="25"/>
  <c r="E15" i="25"/>
  <c r="E9" i="25"/>
  <c r="E14" i="25"/>
  <c r="E8" i="25"/>
  <c r="E13" i="25"/>
  <c r="F13" i="17"/>
  <c r="F17" i="17" s="1"/>
  <c r="F18" i="17" s="1"/>
  <c r="H13" i="17"/>
  <c r="H17" i="17" s="1"/>
  <c r="C17" i="17"/>
  <c r="D9" i="17" l="1"/>
  <c r="D16" i="17"/>
  <c r="D12" i="17"/>
  <c r="D15" i="17"/>
  <c r="D11" i="17"/>
  <c r="D17" i="17"/>
  <c r="D10" i="17"/>
  <c r="D14" i="17"/>
  <c r="F19" i="17"/>
  <c r="H18" i="17"/>
  <c r="D13" i="17"/>
  <c r="H19" i="17" l="1"/>
  <c r="J18" i="17"/>
  <c r="J19" i="17" s="1"/>
</calcChain>
</file>

<file path=xl/sharedStrings.xml><?xml version="1.0" encoding="utf-8"?>
<sst xmlns="http://schemas.openxmlformats.org/spreadsheetml/2006/main" count="204" uniqueCount="150">
  <si>
    <t>________________________________________</t>
  </si>
  <si>
    <t>Engenheiro Civil: FRANCIS ARROTEA PENHA</t>
  </si>
  <si>
    <t>CREA 5061196263</t>
  </si>
  <si>
    <t>CRONOGRAMA FISICO-FINANCEIRO</t>
  </si>
  <si>
    <t>1.0</t>
  </si>
  <si>
    <t>2.0</t>
  </si>
  <si>
    <t>3.0</t>
  </si>
  <si>
    <t>4.0</t>
  </si>
  <si>
    <t>PLANILHA ORÇAMENTÁRIA</t>
  </si>
  <si>
    <t>5.0</t>
  </si>
  <si>
    <t>TOTAL</t>
  </si>
  <si>
    <t>BDI:</t>
  </si>
  <si>
    <t>QUADRO DE COMPOSIÇÃO DO BDI</t>
  </si>
  <si>
    <t>Itens</t>
  </si>
  <si>
    <t>Siglas</t>
  </si>
  <si>
    <t>Preencher com valores dentro do intervalo admissível</t>
  </si>
  <si>
    <t>Situação intervalo admissível</t>
  </si>
  <si>
    <t>Intervalo Admissível</t>
  </si>
  <si>
    <t>Mínimo</t>
  </si>
  <si>
    <t>Médio</t>
  </si>
  <si>
    <t>Máximo</t>
  </si>
  <si>
    <t>Taxa de Rateio da Administração Central</t>
  </si>
  <si>
    <t>AC</t>
  </si>
  <si>
    <t>Taxa de Despesa Financeira</t>
  </si>
  <si>
    <t>DF</t>
  </si>
  <si>
    <t>Taxa de Risco, Seguro e Garantia do Empreendimento</t>
  </si>
  <si>
    <t>R</t>
  </si>
  <si>
    <t>Taxa de Tributos (Soma dos itens COFINS, ISS e PIS)</t>
  </si>
  <si>
    <t>I</t>
  </si>
  <si>
    <t>Taxa de Lucro</t>
  </si>
  <si>
    <t>L</t>
  </si>
  <si>
    <t>BDI conforme Acórdão TCU</t>
  </si>
  <si>
    <t>BDI RESULTANTE</t>
  </si>
  <si>
    <t>___________________________________________________</t>
  </si>
  <si>
    <t>Descrição</t>
  </si>
  <si>
    <t>MGI CONSTRUTORA E ENGENHARIA LTDA</t>
  </si>
  <si>
    <t>DESCRIÇÃO</t>
  </si>
  <si>
    <t>UN</t>
  </si>
  <si>
    <t>6.1</t>
  </si>
  <si>
    <t>6.2</t>
  </si>
  <si>
    <t>PROP:</t>
  </si>
  <si>
    <t>Obra:</t>
  </si>
  <si>
    <t>Local:</t>
  </si>
  <si>
    <t xml:space="preserve">TOTAL GERAL = </t>
  </si>
  <si>
    <t>ITEM</t>
  </si>
  <si>
    <t>COD.</t>
  </si>
  <si>
    <t>QTDE</t>
  </si>
  <si>
    <t>UNIT. MAT</t>
  </si>
  <si>
    <t>UNIT.
M.O.</t>
  </si>
  <si>
    <t>TOTAL
ITEM</t>
  </si>
  <si>
    <t>1.1</t>
  </si>
  <si>
    <t>m²</t>
  </si>
  <si>
    <t>m</t>
  </si>
  <si>
    <t xml:space="preserve">INSTALAÇÕES ELÉTRICAS </t>
  </si>
  <si>
    <t>4.1</t>
  </si>
  <si>
    <t>4.2</t>
  </si>
  <si>
    <t>CABOS E CONDUTORES</t>
  </si>
  <si>
    <t>FONE E LÓGICA</t>
  </si>
  <si>
    <t>1.2</t>
  </si>
  <si>
    <t>17.02.020</t>
  </si>
  <si>
    <t>17.02.140</t>
  </si>
  <si>
    <t>33.11.020</t>
  </si>
  <si>
    <t>1</t>
  </si>
  <si>
    <t>1.3</t>
  </si>
  <si>
    <t>ALVENARIAS</t>
  </si>
  <si>
    <t>4.4</t>
  </si>
  <si>
    <t>REVESTIMENTOS DE PAREDES</t>
  </si>
  <si>
    <t>PINTURA</t>
  </si>
  <si>
    <t>PLANILHA RESUMO</t>
  </si>
  <si>
    <t xml:space="preserve">Item 4.0 Taxa de Tributos </t>
  </si>
  <si>
    <t>Taxa de Tributos COFINS</t>
  </si>
  <si>
    <t>Taxa de Tributos ISS</t>
  </si>
  <si>
    <t>Taxa de Tributos PIS</t>
  </si>
  <si>
    <t>Total Taxa de Tributos</t>
  </si>
  <si>
    <t>04.02.050</t>
  </si>
  <si>
    <t>Retirada de estrutura em madeira tesoura - telhas de barro</t>
  </si>
  <si>
    <t>04.03.020</t>
  </si>
  <si>
    <t>Retirada de telhamento em barro</t>
  </si>
  <si>
    <t>15.01.020</t>
  </si>
  <si>
    <t>Estrutura de madeira tesourada para telha de barro - vãos de 7,01 a 10,00 m</t>
  </si>
  <si>
    <t>16.02.020</t>
  </si>
  <si>
    <t>Telha de barro tipo francesa</t>
  </si>
  <si>
    <t>16.02.230</t>
  </si>
  <si>
    <t>Cumeeira de barro emboçado tipos: plan, romana, italiana, francesa e paulistinha</t>
  </si>
  <si>
    <t>16.33.040</t>
  </si>
  <si>
    <t>Calha, rufo, afins em chapa galvanizada nº 24 - corte 0,50 m</t>
  </si>
  <si>
    <t>04.30.020</t>
  </si>
  <si>
    <t>Remoção de calha ou rufo</t>
  </si>
  <si>
    <t>24.01.190</t>
  </si>
  <si>
    <t>Esmalte em superfície metálica, inclusive preparo</t>
  </si>
  <si>
    <t>14.04.210</t>
  </si>
  <si>
    <t>24.01</t>
  </si>
  <si>
    <t>04.03</t>
  </si>
  <si>
    <t>COBERTURA - Estrutura em madeira</t>
  </si>
  <si>
    <t>Chapisco</t>
  </si>
  <si>
    <t>Emboço desempenado com espuma de poliéster</t>
  </si>
  <si>
    <t>33.10.020</t>
  </si>
  <si>
    <t>Tinta látex em massa, inclusive preparo</t>
  </si>
  <si>
    <t>Caixilho fixo em tela de aço galvanizado, tipo ondulada com malha de 1", fio 14, com requadro em cantoneira de aço carbono, sob medida</t>
  </si>
  <si>
    <t>Sistema de Monitoramento</t>
  </si>
  <si>
    <t>Retirada dos cabos de transmissão de dados da internet e telefonia de qualquer natureza do madeiramento da estrutura do cobertura antiga para sua substituição.</t>
  </si>
  <si>
    <t>Retirada dos cabos de transmissão do sistema de Monitoramento de qualquer natureza do madeiramento da estrutura do cobertura antiga para sua substituição.</t>
  </si>
  <si>
    <t>2.1</t>
  </si>
  <si>
    <t>3.1</t>
  </si>
  <si>
    <t>4.5</t>
  </si>
  <si>
    <t>5.1</t>
  </si>
  <si>
    <t>5.2</t>
  </si>
  <si>
    <t>7.1</t>
  </si>
  <si>
    <t>7.1.1</t>
  </si>
  <si>
    <t>7.2</t>
  </si>
  <si>
    <t>7.2.1</t>
  </si>
  <si>
    <t>7.3</t>
  </si>
  <si>
    <t>7.3.1</t>
  </si>
  <si>
    <t>8.1</t>
  </si>
  <si>
    <t>46.02.070</t>
  </si>
  <si>
    <t>Tubo de PVC rígido branco PxB com virola e anel de borracha, linha esgoto série normal, DN= 100 mm, inclusive conexões</t>
  </si>
  <si>
    <t>TUBULAÇÃO COM CONEXÕES EM PVC RÍGIDO BRANCO</t>
  </si>
  <si>
    <t>TOTAL:</t>
  </si>
  <si>
    <t>TOTAL GERAL:</t>
  </si>
  <si>
    <t>_____________________________________________________</t>
  </si>
  <si>
    <t>Un.</t>
  </si>
  <si>
    <t>CAMARA MUNICIPAL DE JARDINOPOLIS</t>
  </si>
  <si>
    <t>REFORMA E AMPLIAÇÃO DO TELHADO DO PRÉDIO DA CAMARA MUNICIPAL DE JARDINOPOLIS</t>
  </si>
  <si>
    <t xml:space="preserve">PRAÇA JOÃO GUIMARÃES, 60 - CENTRO </t>
  </si>
  <si>
    <t>17.02</t>
  </si>
  <si>
    <t>33.00</t>
  </si>
  <si>
    <t>46.02</t>
  </si>
  <si>
    <t>Total S/ BDI</t>
  </si>
  <si>
    <t>Total C/ BDI</t>
  </si>
  <si>
    <t>Item</t>
  </si>
  <si>
    <t>SERVIÇO</t>
  </si>
  <si>
    <t>VALORES       c/ BDI</t>
  </si>
  <si>
    <t>Peso (%)</t>
  </si>
  <si>
    <t>MÊS 01</t>
  </si>
  <si>
    <t>MÊS 02</t>
  </si>
  <si>
    <t>MÊS 03</t>
  </si>
  <si>
    <t>(%)</t>
  </si>
  <si>
    <t>Valor</t>
  </si>
  <si>
    <t>Total</t>
  </si>
  <si>
    <t>Acumulado</t>
  </si>
  <si>
    <t>(%) Acumulado</t>
  </si>
  <si>
    <t>CAIXILHO EM FERRO</t>
  </si>
  <si>
    <t>SERVIÇOS PRELIMINARES - Retirada de Telhado</t>
  </si>
  <si>
    <t>Retirada dos fios elétricos e cabeamento de qualquer natureza do madeiramento da estrutura do cobertura.</t>
  </si>
  <si>
    <t>CPOS - COMPANHIA PAULISTA DE OBRAS E SERVIÇOS</t>
  </si>
  <si>
    <t>BOLETIM REFERENCIAL DE CUSTOS - TABELA DE SERVIÇOS - VERSÃO 169</t>
  </si>
  <si>
    <t>Vigência: a partir de 01/03/17                  L.S.: 127,53 %</t>
  </si>
  <si>
    <t>Referencias de preços:</t>
  </si>
  <si>
    <t>Alvenaria de bloco cerâmico de vedação, uso revestido, de 19 cm</t>
  </si>
  <si>
    <t>Brodowski, 06 de Julho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</si>
</sst>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00"/>
    <numFmt numFmtId="168" formatCode="&quot;R$&quot;\ #,##0.00"/>
    <numFmt numFmtId="169" formatCode="0.0"/>
  </numFmts>
  <fonts count="3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.5"/>
      <color indexed="8"/>
      <name val="Century Gothic"/>
      <family val="2"/>
    </font>
    <font>
      <sz val="8"/>
      <color indexed="8"/>
      <name val="Century Gothic"/>
      <family val="2"/>
    </font>
    <font>
      <sz val="8.5"/>
      <color indexed="8"/>
      <name val="Arial"/>
      <family val="2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2"/>
      <color indexed="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0"/>
      <name val="MS Sans Serif"/>
      <family val="2"/>
    </font>
    <font>
      <b/>
      <sz val="12"/>
      <color theme="0"/>
      <name val="MS Sans Serif"/>
      <family val="2"/>
    </font>
    <font>
      <b/>
      <sz val="12"/>
      <color theme="0"/>
      <name val="Times New Roman"/>
      <family val="1"/>
    </font>
    <font>
      <sz val="12"/>
      <color indexed="8"/>
      <name val="MS Sans Serif"/>
      <family val="2"/>
    </font>
    <font>
      <b/>
      <sz val="12"/>
      <color indexed="8"/>
      <name val="MS Sans Serif"/>
      <family val="2"/>
    </font>
    <font>
      <b/>
      <sz val="12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name val="Times New Roman"/>
      <family val="1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44" fontId="14" fillId="0" borderId="0" xfId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166" fontId="17" fillId="0" borderId="0" xfId="9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7" fillId="0" borderId="0" xfId="9" applyFont="1" applyAlignment="1">
      <alignment vertical="center" wrapText="1"/>
    </xf>
    <xf numFmtId="166" fontId="17" fillId="0" borderId="4" xfId="9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 wrapText="1"/>
    </xf>
    <xf numFmtId="166" fontId="16" fillId="2" borderId="17" xfId="9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 wrapText="1"/>
    </xf>
    <xf numFmtId="166" fontId="17" fillId="0" borderId="17" xfId="9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 wrapText="1"/>
    </xf>
    <xf numFmtId="2" fontId="20" fillId="5" borderId="34" xfId="4" applyNumberFormat="1" applyFont="1" applyFill="1" applyBorder="1" applyAlignment="1">
      <alignment horizontal="center" vertical="center"/>
    </xf>
    <xf numFmtId="2" fontId="20" fillId="5" borderId="34" xfId="0" applyNumberFormat="1" applyFont="1" applyFill="1" applyBorder="1" applyAlignment="1">
      <alignment horizontal="center" vertical="center"/>
    </xf>
    <xf numFmtId="2" fontId="20" fillId="5" borderId="35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3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2" fontId="20" fillId="5" borderId="4" xfId="4" applyNumberFormat="1" applyFont="1" applyFill="1" applyBorder="1" applyAlignment="1">
      <alignment horizontal="center" vertical="center"/>
    </xf>
    <xf numFmtId="2" fontId="20" fillId="5" borderId="4" xfId="0" applyNumberFormat="1" applyFont="1" applyFill="1" applyBorder="1" applyAlignment="1">
      <alignment horizontal="center" vertical="center"/>
    </xf>
    <xf numFmtId="2" fontId="20" fillId="5" borderId="17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2" fontId="20" fillId="0" borderId="0" xfId="4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2" fontId="20" fillId="0" borderId="1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4" fillId="0" borderId="0" xfId="0" applyFont="1"/>
    <xf numFmtId="166" fontId="24" fillId="0" borderId="0" xfId="4" applyNumberFormat="1" applyFont="1"/>
    <xf numFmtId="4" fontId="2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5" applyFont="1"/>
    <xf numFmtId="0" fontId="1" fillId="0" borderId="0" xfId="0" applyFont="1" applyBorder="1" applyAlignment="1">
      <alignment horizontal="center"/>
    </xf>
    <xf numFmtId="4" fontId="24" fillId="0" borderId="0" xfId="0" applyNumberFormat="1" applyFont="1"/>
    <xf numFmtId="167" fontId="20" fillId="3" borderId="34" xfId="0" applyNumberFormat="1" applyFont="1" applyFill="1" applyBorder="1" applyAlignment="1">
      <alignment horizontal="center" vertical="center"/>
    </xf>
    <xf numFmtId="167" fontId="20" fillId="3" borderId="4" xfId="0" applyNumberFormat="1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167" fontId="20" fillId="3" borderId="32" xfId="0" applyNumberFormat="1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 wrapText="1"/>
    </xf>
    <xf numFmtId="2" fontId="20" fillId="5" borderId="32" xfId="4" applyNumberFormat="1" applyFont="1" applyFill="1" applyBorder="1" applyAlignment="1">
      <alignment horizontal="center" vertical="center"/>
    </xf>
    <xf numFmtId="2" fontId="20" fillId="5" borderId="32" xfId="0" applyNumberFormat="1" applyFont="1" applyFill="1" applyBorder="1" applyAlignment="1">
      <alignment horizontal="center" vertical="center"/>
    </xf>
    <xf numFmtId="2" fontId="20" fillId="5" borderId="23" xfId="0" applyNumberFormat="1" applyFont="1" applyFill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right" vertical="center"/>
    </xf>
    <xf numFmtId="166" fontId="17" fillId="0" borderId="36" xfId="9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166" fontId="17" fillId="0" borderId="3" xfId="9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6" fontId="17" fillId="0" borderId="11" xfId="9" applyFont="1" applyBorder="1" applyAlignment="1">
      <alignment vertical="center" wrapText="1"/>
    </xf>
    <xf numFmtId="49" fontId="27" fillId="6" borderId="16" xfId="0" applyNumberFormat="1" applyFont="1" applyFill="1" applyBorder="1" applyAlignment="1">
      <alignment horizontal="center" vertical="center" wrapText="1"/>
    </xf>
    <xf numFmtId="49" fontId="27" fillId="6" borderId="4" xfId="0" applyNumberFormat="1" applyFont="1" applyFill="1" applyBorder="1" applyAlignment="1">
      <alignment horizontal="center" vertical="center" wrapText="1"/>
    </xf>
    <xf numFmtId="166" fontId="27" fillId="6" borderId="4" xfId="9" applyFont="1" applyFill="1" applyBorder="1" applyAlignment="1">
      <alignment horizontal="center" vertical="center" wrapText="1"/>
    </xf>
    <xf numFmtId="4" fontId="27" fillId="6" borderId="4" xfId="0" applyNumberFormat="1" applyFont="1" applyFill="1" applyBorder="1" applyAlignment="1">
      <alignment horizontal="center" vertical="center" wrapText="1"/>
    </xf>
    <xf numFmtId="4" fontId="27" fillId="6" borderId="36" xfId="0" applyNumberFormat="1" applyFont="1" applyFill="1" applyBorder="1" applyAlignment="1">
      <alignment horizontal="center" vertical="center" wrapText="1"/>
    </xf>
    <xf numFmtId="166" fontId="27" fillId="6" borderId="17" xfId="9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left" vertical="center" wrapText="1"/>
    </xf>
    <xf numFmtId="166" fontId="16" fillId="7" borderId="3" xfId="9" applyFont="1" applyFill="1" applyBorder="1" applyAlignment="1">
      <alignment horizontal="center" vertical="center" wrapText="1"/>
    </xf>
    <xf numFmtId="166" fontId="16" fillId="7" borderId="11" xfId="9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167" fontId="20" fillId="0" borderId="17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right" vertical="center"/>
    </xf>
    <xf numFmtId="167" fontId="22" fillId="0" borderId="23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 vertical="center"/>
    </xf>
    <xf numFmtId="2" fontId="17" fillId="0" borderId="4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2" fontId="16" fillId="7" borderId="3" xfId="0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29" fillId="9" borderId="5" xfId="2" applyFont="1" applyFill="1" applyBorder="1" applyAlignment="1">
      <alignment vertical="center"/>
    </xf>
    <xf numFmtId="0" fontId="30" fillId="9" borderId="7" xfId="2" applyFont="1" applyFill="1" applyBorder="1" applyAlignment="1">
      <alignment horizontal="left" vertical="center" wrapText="1"/>
    </xf>
    <xf numFmtId="0" fontId="30" fillId="9" borderId="7" xfId="2" applyFont="1" applyFill="1" applyBorder="1" applyAlignment="1">
      <alignment horizontal="right" vertical="center"/>
    </xf>
    <xf numFmtId="0" fontId="31" fillId="9" borderId="7" xfId="2" applyFont="1" applyFill="1" applyBorder="1" applyAlignment="1">
      <alignment horizontal="right" vertical="center"/>
    </xf>
    <xf numFmtId="168" fontId="31" fillId="9" borderId="7" xfId="8" applyNumberFormat="1" applyFont="1" applyFill="1" applyBorder="1" applyAlignment="1">
      <alignment horizontal="right" vertical="center"/>
    </xf>
    <xf numFmtId="43" fontId="31" fillId="9" borderId="30" xfId="8" applyNumberFormat="1" applyFont="1" applyFill="1" applyBorder="1" applyAlignment="1">
      <alignment horizontal="right" vertical="center"/>
    </xf>
    <xf numFmtId="0" fontId="32" fillId="10" borderId="0" xfId="2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2" fillId="10" borderId="0" xfId="2" applyFont="1" applyFill="1" applyAlignment="1">
      <alignment vertical="center"/>
    </xf>
    <xf numFmtId="0" fontId="32" fillId="11" borderId="9" xfId="2" applyFont="1" applyFill="1" applyBorder="1" applyAlignment="1">
      <alignment vertical="center"/>
    </xf>
    <xf numFmtId="0" fontId="33" fillId="11" borderId="3" xfId="2" applyFont="1" applyFill="1" applyBorder="1" applyAlignment="1">
      <alignment horizontal="left" vertical="center" wrapText="1"/>
    </xf>
    <xf numFmtId="0" fontId="34" fillId="11" borderId="3" xfId="2" applyFont="1" applyFill="1" applyBorder="1" applyAlignment="1">
      <alignment horizontal="right" vertical="center"/>
    </xf>
    <xf numFmtId="10" fontId="35" fillId="11" borderId="3" xfId="3" applyNumberFormat="1" applyFont="1" applyFill="1" applyBorder="1" applyAlignment="1">
      <alignment horizontal="right" vertical="center"/>
    </xf>
    <xf numFmtId="43" fontId="34" fillId="11" borderId="17" xfId="8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49" fontId="27" fillId="6" borderId="20" xfId="0" applyNumberFormat="1" applyFont="1" applyFill="1" applyBorder="1" applyAlignment="1">
      <alignment horizontal="center" vertical="center" wrapText="1"/>
    </xf>
    <xf numFmtId="49" fontId="27" fillId="6" borderId="21" xfId="0" applyNumberFormat="1" applyFont="1" applyFill="1" applyBorder="1" applyAlignment="1">
      <alignment horizontal="center" vertical="center" wrapText="1"/>
    </xf>
    <xf numFmtId="49" fontId="31" fillId="6" borderId="37" xfId="0" applyNumberFormat="1" applyFont="1" applyFill="1" applyBorder="1" applyAlignment="1">
      <alignment horizontal="right" vertical="center"/>
    </xf>
    <xf numFmtId="49" fontId="27" fillId="6" borderId="22" xfId="0" applyNumberFormat="1" applyFont="1" applyFill="1" applyBorder="1" applyAlignment="1">
      <alignment horizontal="right" vertical="center" wrapText="1"/>
    </xf>
    <xf numFmtId="43" fontId="31" fillId="6" borderId="23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43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0" fillId="0" borderId="3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10" fontId="1" fillId="0" borderId="49" xfId="3" applyNumberFormat="1" applyFont="1" applyFill="1" applyBorder="1" applyAlignment="1">
      <alignment vertical="center"/>
    </xf>
    <xf numFmtId="1" fontId="1" fillId="0" borderId="58" xfId="3" applyNumberFormat="1" applyFont="1" applyFill="1" applyBorder="1" applyAlignment="1">
      <alignment horizontal="center" vertical="center"/>
    </xf>
    <xf numFmtId="166" fontId="1" fillId="0" borderId="57" xfId="4" applyNumberFormat="1" applyFont="1" applyFill="1" applyBorder="1" applyAlignment="1">
      <alignment horizontal="center" vertical="center"/>
    </xf>
    <xf numFmtId="166" fontId="1" fillId="0" borderId="59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vertical="center"/>
    </xf>
    <xf numFmtId="1" fontId="1" fillId="0" borderId="60" xfId="3" applyNumberFormat="1" applyFont="1" applyFill="1" applyBorder="1" applyAlignment="1">
      <alignment horizontal="center" vertical="center"/>
    </xf>
    <xf numFmtId="166" fontId="1" fillId="0" borderId="61" xfId="4" applyNumberFormat="1" applyFont="1" applyFill="1" applyBorder="1" applyAlignment="1">
      <alignment horizontal="center" vertical="center"/>
    </xf>
    <xf numFmtId="166" fontId="1" fillId="0" borderId="62" xfId="4" applyNumberFormat="1" applyFont="1" applyFill="1" applyBorder="1" applyAlignment="1">
      <alignment horizontal="center" vertical="center"/>
    </xf>
    <xf numFmtId="0" fontId="36" fillId="0" borderId="63" xfId="0" applyFont="1" applyFill="1" applyBorder="1" applyAlignment="1">
      <alignment horizontal="center"/>
    </xf>
    <xf numFmtId="0" fontId="12" fillId="0" borderId="56" xfId="0" applyNumberFormat="1" applyFont="1" applyFill="1" applyBorder="1" applyAlignment="1">
      <alignment horizontal="right" vertical="center" wrapText="1"/>
    </xf>
    <xf numFmtId="165" fontId="12" fillId="0" borderId="64" xfId="1" applyNumberFormat="1" applyFont="1" applyFill="1" applyBorder="1" applyAlignment="1">
      <alignment vertical="center"/>
    </xf>
    <xf numFmtId="1" fontId="1" fillId="0" borderId="66" xfId="3" applyNumberFormat="1" applyFont="1" applyFill="1" applyBorder="1" applyAlignment="1">
      <alignment vertical="center"/>
    </xf>
    <xf numFmtId="166" fontId="12" fillId="0" borderId="61" xfId="1" applyNumberFormat="1" applyFont="1" applyFill="1" applyBorder="1" applyAlignment="1">
      <alignment horizontal="center" vertical="center"/>
    </xf>
    <xf numFmtId="166" fontId="12" fillId="0" borderId="62" xfId="1" applyNumberFormat="1" applyFont="1" applyFill="1" applyBorder="1" applyAlignment="1">
      <alignment horizontal="center" vertical="center"/>
    </xf>
    <xf numFmtId="169" fontId="0" fillId="0" borderId="0" xfId="0" applyNumberFormat="1"/>
    <xf numFmtId="0" fontId="36" fillId="0" borderId="56" xfId="0" applyFont="1" applyFill="1" applyBorder="1"/>
    <xf numFmtId="10" fontId="12" fillId="0" borderId="56" xfId="3" applyNumberFormat="1" applyFont="1" applyFill="1" applyBorder="1" applyAlignment="1">
      <alignment vertical="center"/>
    </xf>
    <xf numFmtId="10" fontId="12" fillId="0" borderId="67" xfId="3" applyNumberFormat="1" applyFont="1" applyFill="1" applyBorder="1" applyAlignment="1">
      <alignment horizontal="right" vertical="center"/>
    </xf>
    <xf numFmtId="0" fontId="1" fillId="0" borderId="68" xfId="0" applyNumberFormat="1" applyFont="1" applyFill="1" applyBorder="1" applyAlignment="1">
      <alignment horizontal="center" vertical="center"/>
    </xf>
    <xf numFmtId="0" fontId="12" fillId="0" borderId="69" xfId="0" applyNumberFormat="1" applyFont="1" applyFill="1" applyBorder="1" applyAlignment="1">
      <alignment horizontal="right" vertical="center" wrapText="1"/>
    </xf>
    <xf numFmtId="10" fontId="12" fillId="0" borderId="69" xfId="3" applyNumberFormat="1" applyFont="1" applyFill="1" applyBorder="1" applyAlignment="1">
      <alignment vertical="center"/>
    </xf>
    <xf numFmtId="10" fontId="12" fillId="0" borderId="70" xfId="3" applyNumberFormat="1" applyFont="1" applyFill="1" applyBorder="1" applyAlignment="1">
      <alignment horizontal="right" vertical="center"/>
    </xf>
    <xf numFmtId="10" fontId="12" fillId="0" borderId="71" xfId="3" applyNumberFormat="1" applyFont="1" applyFill="1" applyBorder="1" applyAlignment="1">
      <alignment horizontal="right" vertical="center"/>
    </xf>
    <xf numFmtId="10" fontId="12" fillId="0" borderId="72" xfId="3" applyNumberFormat="1" applyFont="1" applyFill="1" applyBorder="1" applyAlignment="1">
      <alignment horizontal="center" vertical="center"/>
    </xf>
    <xf numFmtId="10" fontId="12" fillId="0" borderId="73" xfId="3" applyNumberFormat="1" applyFont="1" applyFill="1" applyBorder="1" applyAlignment="1">
      <alignment horizontal="center" vertical="center"/>
    </xf>
    <xf numFmtId="44" fontId="12" fillId="0" borderId="0" xfId="3" applyNumberFormat="1" applyFont="1" applyFill="1" applyBorder="1" applyAlignment="1">
      <alignment vertical="center"/>
    </xf>
    <xf numFmtId="0" fontId="3" fillId="0" borderId="0" xfId="0" applyFont="1" applyFill="1" applyAlignment="1">
      <alignment vertical="justify" wrapText="1"/>
    </xf>
    <xf numFmtId="165" fontId="3" fillId="0" borderId="0" xfId="0" applyNumberFormat="1" applyFont="1" applyFill="1" applyAlignment="1">
      <alignment vertical="justify" wrapText="1"/>
    </xf>
    <xf numFmtId="0" fontId="3" fillId="0" borderId="0" xfId="0" applyFont="1" applyFill="1" applyBorder="1" applyAlignment="1">
      <alignment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left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left" vertical="center"/>
    </xf>
    <xf numFmtId="43" fontId="10" fillId="0" borderId="75" xfId="0" applyNumberFormat="1" applyFont="1" applyFill="1" applyBorder="1" applyAlignment="1">
      <alignment horizontal="left" vertical="center"/>
    </xf>
    <xf numFmtId="43" fontId="10" fillId="0" borderId="77" xfId="0" applyNumberFormat="1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right" vertical="center"/>
    </xf>
    <xf numFmtId="0" fontId="26" fillId="0" borderId="3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26" fillId="0" borderId="31" xfId="0" applyFont="1" applyFill="1" applyBorder="1" applyAlignment="1">
      <alignment horizontal="right" vertical="center"/>
    </xf>
    <xf numFmtId="0" fontId="26" fillId="0" borderId="21" xfId="0" applyFont="1" applyBorder="1" applyAlignment="1">
      <alignment vertical="center"/>
    </xf>
    <xf numFmtId="0" fontId="37" fillId="12" borderId="85" xfId="0" applyFont="1" applyFill="1" applyBorder="1" applyAlignment="1">
      <alignment horizontal="right" vertical="center"/>
    </xf>
    <xf numFmtId="0" fontId="26" fillId="0" borderId="41" xfId="0" applyFont="1" applyBorder="1" applyAlignment="1">
      <alignment vertical="center" wrapText="1"/>
    </xf>
    <xf numFmtId="0" fontId="26" fillId="0" borderId="25" xfId="0" applyFont="1" applyBorder="1" applyAlignment="1">
      <alignment horizontal="left" vertical="center" wrapText="1"/>
    </xf>
    <xf numFmtId="49" fontId="38" fillId="6" borderId="16" xfId="0" applyNumberFormat="1" applyFont="1" applyFill="1" applyBorder="1" applyAlignment="1">
      <alignment horizontal="center" vertical="center" wrapText="1"/>
    </xf>
    <xf numFmtId="49" fontId="38" fillId="6" borderId="4" xfId="0" applyNumberFormat="1" applyFont="1" applyFill="1" applyBorder="1" applyAlignment="1">
      <alignment horizontal="center" vertical="center" wrapText="1"/>
    </xf>
    <xf numFmtId="49" fontId="38" fillId="6" borderId="36" xfId="0" applyNumberFormat="1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166" fontId="26" fillId="8" borderId="79" xfId="9" applyFont="1" applyFill="1" applyBorder="1" applyAlignment="1">
      <alignment vertical="center" wrapText="1"/>
    </xf>
    <xf numFmtId="43" fontId="26" fillId="8" borderId="79" xfId="9" applyNumberFormat="1" applyFont="1" applyFill="1" applyBorder="1" applyAlignment="1">
      <alignment vertical="center" wrapText="1"/>
    </xf>
    <xf numFmtId="10" fontId="26" fillId="8" borderId="80" xfId="3" applyNumberFormat="1" applyFont="1" applyFill="1" applyBorder="1" applyAlignment="1">
      <alignment vertical="center" wrapText="1"/>
    </xf>
    <xf numFmtId="166" fontId="26" fillId="8" borderId="65" xfId="9" applyFont="1" applyFill="1" applyBorder="1" applyAlignment="1">
      <alignment vertical="center" wrapText="1"/>
    </xf>
    <xf numFmtId="43" fontId="26" fillId="8" borderId="65" xfId="9" applyNumberFormat="1" applyFont="1" applyFill="1" applyBorder="1" applyAlignment="1">
      <alignment vertical="center" wrapText="1"/>
    </xf>
    <xf numFmtId="10" fontId="26" fillId="8" borderId="82" xfId="3" applyNumberFormat="1" applyFont="1" applyFill="1" applyBorder="1" applyAlignment="1">
      <alignment vertical="center" wrapText="1"/>
    </xf>
    <xf numFmtId="49" fontId="38" fillId="6" borderId="83" xfId="0" applyNumberFormat="1" applyFont="1" applyFill="1" applyBorder="1" applyAlignment="1">
      <alignment horizontal="center" vertical="center" wrapText="1"/>
    </xf>
    <xf numFmtId="49" fontId="38" fillId="6" borderId="54" xfId="0" applyNumberFormat="1" applyFont="1" applyFill="1" applyBorder="1" applyAlignment="1">
      <alignment horizontal="right" vertical="center" wrapText="1"/>
    </xf>
    <xf numFmtId="166" fontId="38" fillId="6" borderId="54" xfId="9" applyFont="1" applyFill="1" applyBorder="1" applyAlignment="1">
      <alignment vertical="center" wrapText="1"/>
    </xf>
    <xf numFmtId="9" fontId="38" fillId="6" borderId="84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39" xfId="0" applyFont="1" applyFill="1" applyBorder="1" applyAlignment="1">
      <alignment vertical="center"/>
    </xf>
    <xf numFmtId="0" fontId="26" fillId="0" borderId="33" xfId="0" applyFont="1" applyFill="1" applyBorder="1" applyAlignment="1">
      <alignment horizontal="right" vertical="center"/>
    </xf>
    <xf numFmtId="0" fontId="26" fillId="8" borderId="78" xfId="0" applyFont="1" applyFill="1" applyBorder="1" applyAlignment="1">
      <alignment horizontal="center" vertical="center" wrapText="1"/>
    </xf>
    <xf numFmtId="0" fontId="26" fillId="8" borderId="79" xfId="0" applyFont="1" applyFill="1" applyBorder="1" applyAlignment="1">
      <alignment vertical="center" wrapText="1"/>
    </xf>
    <xf numFmtId="0" fontId="26" fillId="8" borderId="81" xfId="0" applyFont="1" applyFill="1" applyBorder="1" applyAlignment="1">
      <alignment horizontal="center" vertical="center" wrapText="1"/>
    </xf>
    <xf numFmtId="0" fontId="26" fillId="8" borderId="65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5" fillId="0" borderId="21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/>
    </xf>
    <xf numFmtId="10" fontId="10" fillId="0" borderId="32" xfId="3" applyNumberFormat="1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5" fillId="0" borderId="25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0" fillId="0" borderId="13" xfId="0" applyBorder="1"/>
    <xf numFmtId="0" fontId="13" fillId="0" borderId="14" xfId="0" applyFont="1" applyBorder="1" applyAlignment="1">
      <alignment vertical="distributed"/>
    </xf>
    <xf numFmtId="49" fontId="13" fillId="0" borderId="14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vertical="distributed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26" fillId="0" borderId="28" xfId="0" applyFont="1" applyFill="1" applyBorder="1" applyAlignment="1">
      <alignment horizontal="right" vertical="center"/>
    </xf>
    <xf numFmtId="0" fontId="26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10" fontId="26" fillId="12" borderId="15" xfId="3" applyNumberFormat="1" applyFont="1" applyFill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167" fontId="20" fillId="0" borderId="4" xfId="0" applyNumberFormat="1" applyFont="1" applyBorder="1" applyAlignment="1">
      <alignment horizontal="center" vertical="center"/>
    </xf>
    <xf numFmtId="167" fontId="20" fillId="0" borderId="32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</cellXfs>
  <cellStyles count="11">
    <cellStyle name="Excel Built-in Normal" xfId="5"/>
    <cellStyle name="Excel Built-in Normal 1" xfId="6"/>
    <cellStyle name="Moeda" xfId="1" builtinId="4"/>
    <cellStyle name="Moeda 2" xfId="8"/>
    <cellStyle name="Normal" xfId="0" builtinId="0"/>
    <cellStyle name="Normal 2" xfId="2"/>
    <cellStyle name="Normal 3" xfId="7"/>
    <cellStyle name="Porcentagem" xfId="3" builtinId="5"/>
    <cellStyle name="Separador de milhares 2" xfId="10"/>
    <cellStyle name="Vírgula" xfId="4" builtinId="3"/>
    <cellStyle name="Vírgula 2" xfId="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24</xdr:row>
      <xdr:rowOff>14287</xdr:rowOff>
    </xdr:from>
    <xdr:ext cx="3305175" cy="690563"/>
    <xdr:sp macro="" textlink="">
      <xdr:nvSpPr>
        <xdr:cNvPr id="3" name="CaixaDeTexto 2"/>
        <xdr:cNvSpPr txBox="1"/>
      </xdr:nvSpPr>
      <xdr:spPr>
        <a:xfrm>
          <a:off x="666750" y="4681537"/>
          <a:ext cx="3305175" cy="690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>
              <a:latin typeface="Cambria Math"/>
            </a:rPr>
            <a:t>𝐵𝐷𝐼= [(((1+𝐴𝐶/100)</a:t>
          </a:r>
          <a:r>
            <a:rPr lang="pt-BR" sz="1100" b="0" i="0">
              <a:latin typeface="Cambria Math"/>
              <a:ea typeface="Cambria Math"/>
            </a:rPr>
            <a:t>×(1+𝐷𝐹/100)×(1+𝑅/100) ×              </a:t>
          </a:r>
          <a:r>
            <a:rPr lang="pt-BR" sz="300" b="0" i="0">
              <a:latin typeface="Cambria Math"/>
              <a:ea typeface="Cambria Math"/>
            </a:rPr>
            <a:t>.</a:t>
          </a:r>
          <a:r>
            <a:rPr lang="pt-BR" sz="1100" b="0" i="0">
              <a:latin typeface="Cambria Math"/>
              <a:ea typeface="Cambria Math"/>
            </a:rPr>
            <a:t>            (1+𝐿/100))/((</a:t>
          </a:r>
          <a:r>
            <a:rPr lang="pt-BR" sz="1100" b="0" i="0">
              <a:latin typeface="Cambria Math"/>
            </a:rPr>
            <a:t>1−(𝐼/100)) ))−1]</a:t>
          </a:r>
          <a:r>
            <a:rPr lang="pt-BR" sz="1100" b="0" i="0">
              <a:latin typeface="Cambria Math"/>
              <a:ea typeface="Cambria Math"/>
            </a:rPr>
            <a:t>×100</a:t>
          </a:r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115" zoomScaleNormal="100" zoomScaleSheetLayoutView="115" workbookViewId="0">
      <selection activeCell="B46" sqref="B46"/>
    </sheetView>
  </sheetViews>
  <sheetFormatPr defaultColWidth="9.140625" defaultRowHeight="12.75" x14ac:dyDescent="0.2"/>
  <cols>
    <col min="1" max="1" width="6.85546875" style="22" bestFit="1" customWidth="1"/>
    <col min="2" max="2" width="67.140625" style="23" customWidth="1"/>
    <col min="3" max="4" width="16.42578125" style="23" customWidth="1"/>
    <col min="5" max="5" width="10.28515625" style="27" bestFit="1" customWidth="1"/>
    <col min="6" max="16384" width="9.140625" style="22"/>
  </cols>
  <sheetData>
    <row r="1" spans="1:5" s="21" customFormat="1" ht="25.5" customHeight="1" thickBot="1" x14ac:dyDescent="0.25">
      <c r="A1" s="263" t="s">
        <v>68</v>
      </c>
      <c r="B1" s="264"/>
      <c r="C1" s="264"/>
      <c r="D1" s="264"/>
      <c r="E1" s="265"/>
    </row>
    <row r="2" spans="1:5" s="21" customFormat="1" ht="27" customHeight="1" x14ac:dyDescent="0.2">
      <c r="A2" s="229" t="s">
        <v>40</v>
      </c>
      <c r="B2" s="227" t="str">
        <f>Planilha!C2</f>
        <v>CAMARA MUNICIPAL DE JARDINOPOLIS</v>
      </c>
      <c r="C2" s="227"/>
      <c r="D2" s="227"/>
      <c r="E2" s="228"/>
    </row>
    <row r="3" spans="1:5" s="21" customFormat="1" ht="27" customHeight="1" thickBot="1" x14ac:dyDescent="0.25">
      <c r="A3" s="201" t="s">
        <v>41</v>
      </c>
      <c r="B3" s="202" t="str">
        <f>Planilha!C3</f>
        <v>REFORMA E AMPLIAÇÃO DO TELHADO DO PRÉDIO DA CAMARA MUNICIPAL DE JARDINOPOLIS</v>
      </c>
      <c r="C3" s="203"/>
      <c r="D3" s="224"/>
      <c r="E3" s="225"/>
    </row>
    <row r="4" spans="1:5" s="21" customFormat="1" ht="27" customHeight="1" thickBot="1" x14ac:dyDescent="0.25">
      <c r="A4" s="204" t="s">
        <v>42</v>
      </c>
      <c r="B4" s="226" t="str">
        <f>Planilha!C4</f>
        <v xml:space="preserve">PRAÇA JOÃO GUIMARÃES, 60 - CENTRO </v>
      </c>
      <c r="C4" s="205"/>
      <c r="D4" s="206" t="s">
        <v>11</v>
      </c>
      <c r="E4" s="262">
        <f>BDI!D25/100</f>
        <v>0.2</v>
      </c>
    </row>
    <row r="5" spans="1:5" ht="4.5" customHeight="1" x14ac:dyDescent="0.2">
      <c r="A5" s="207"/>
      <c r="B5" s="208"/>
      <c r="C5" s="208"/>
      <c r="D5" s="208"/>
      <c r="E5" s="208"/>
    </row>
    <row r="6" spans="1:5" ht="32.25" customHeight="1" x14ac:dyDescent="0.2">
      <c r="A6" s="209" t="s">
        <v>44</v>
      </c>
      <c r="B6" s="210" t="s">
        <v>36</v>
      </c>
      <c r="C6" s="211" t="s">
        <v>127</v>
      </c>
      <c r="D6" s="211" t="s">
        <v>128</v>
      </c>
      <c r="E6" s="211" t="s">
        <v>132</v>
      </c>
    </row>
    <row r="7" spans="1:5" ht="4.5" customHeight="1" thickBot="1" x14ac:dyDescent="0.25">
      <c r="A7" s="212"/>
      <c r="B7" s="213"/>
      <c r="C7" s="213"/>
      <c r="D7" s="213"/>
      <c r="E7" s="213"/>
    </row>
    <row r="8" spans="1:5" ht="34.5" customHeight="1" x14ac:dyDescent="0.2">
      <c r="A8" s="230" t="s">
        <v>62</v>
      </c>
      <c r="B8" s="231" t="s">
        <v>142</v>
      </c>
      <c r="C8" s="214">
        <f>Planilha!I8</f>
        <v>9958.1728999999996</v>
      </c>
      <c r="D8" s="215">
        <f>C8*($E$4+1)</f>
        <v>11949.807479999999</v>
      </c>
      <c r="E8" s="216">
        <f>D8/$D$16</f>
        <v>8.6180465757056401E-2</v>
      </c>
    </row>
    <row r="9" spans="1:5" ht="34.5" customHeight="1" x14ac:dyDescent="0.2">
      <c r="A9" s="232">
        <v>2</v>
      </c>
      <c r="B9" s="233" t="s">
        <v>141</v>
      </c>
      <c r="C9" s="217">
        <f>Planilha!I13</f>
        <v>7023.4964399999981</v>
      </c>
      <c r="D9" s="218">
        <f>C9*($E$4+1)</f>
        <v>8428.195727999997</v>
      </c>
      <c r="E9" s="219">
        <f t="shared" ref="E9:E15" si="0">D9/$D$16</f>
        <v>6.0783057346014482E-2</v>
      </c>
    </row>
    <row r="10" spans="1:5" ht="34.5" customHeight="1" x14ac:dyDescent="0.2">
      <c r="A10" s="232">
        <v>3</v>
      </c>
      <c r="B10" s="233" t="s">
        <v>64</v>
      </c>
      <c r="C10" s="217">
        <f>Planilha!I16</f>
        <v>846.71999999999991</v>
      </c>
      <c r="D10" s="218">
        <f t="shared" ref="D10:D15" si="1">C10*($E$4+1)</f>
        <v>1016.0639999999999</v>
      </c>
      <c r="E10" s="219">
        <f t="shared" si="0"/>
        <v>7.3277221332253423E-3</v>
      </c>
    </row>
    <row r="11" spans="1:5" ht="34.5" customHeight="1" x14ac:dyDescent="0.2">
      <c r="A11" s="232">
        <v>4</v>
      </c>
      <c r="B11" s="233" t="s">
        <v>93</v>
      </c>
      <c r="C11" s="217">
        <f>Planilha!I19</f>
        <v>89219.174500000008</v>
      </c>
      <c r="D11" s="218">
        <f t="shared" si="1"/>
        <v>107063.00940000001</v>
      </c>
      <c r="E11" s="219">
        <f t="shared" si="0"/>
        <v>0.77212457446587324</v>
      </c>
    </row>
    <row r="12" spans="1:5" ht="34.5" customHeight="1" x14ac:dyDescent="0.2">
      <c r="A12" s="232">
        <v>5</v>
      </c>
      <c r="B12" s="233" t="s">
        <v>66</v>
      </c>
      <c r="C12" s="217">
        <f>Planilha!I25</f>
        <v>1020.8187000000001</v>
      </c>
      <c r="D12" s="218">
        <f t="shared" si="1"/>
        <v>1224.9824400000002</v>
      </c>
      <c r="E12" s="219">
        <f t="shared" si="0"/>
        <v>8.8344148974871545E-3</v>
      </c>
    </row>
    <row r="13" spans="1:5" ht="34.5" customHeight="1" x14ac:dyDescent="0.2">
      <c r="A13" s="232">
        <v>6</v>
      </c>
      <c r="B13" s="233" t="s">
        <v>67</v>
      </c>
      <c r="C13" s="217">
        <f>Planilha!I29</f>
        <v>1451.39048</v>
      </c>
      <c r="D13" s="218">
        <f t="shared" si="1"/>
        <v>1741.668576</v>
      </c>
      <c r="E13" s="219">
        <f t="shared" si="0"/>
        <v>1.2560688473460596E-2</v>
      </c>
    </row>
    <row r="14" spans="1:5" ht="34.5" customHeight="1" x14ac:dyDescent="0.2">
      <c r="A14" s="232">
        <v>7</v>
      </c>
      <c r="B14" s="233" t="s">
        <v>53</v>
      </c>
      <c r="C14" s="217">
        <f>Planilha!I33</f>
        <v>3500</v>
      </c>
      <c r="D14" s="218">
        <f t="shared" si="1"/>
        <v>4200</v>
      </c>
      <c r="E14" s="219">
        <f t="shared" si="0"/>
        <v>3.0289856701493648E-2</v>
      </c>
    </row>
    <row r="15" spans="1:5" ht="34.5" customHeight="1" x14ac:dyDescent="0.2">
      <c r="A15" s="232">
        <v>8</v>
      </c>
      <c r="B15" s="233" t="s">
        <v>116</v>
      </c>
      <c r="C15" s="217">
        <f>Planilha!I43</f>
        <v>2530.46</v>
      </c>
      <c r="D15" s="218">
        <f t="shared" si="1"/>
        <v>3036.5520000000001</v>
      </c>
      <c r="E15" s="219">
        <f t="shared" si="0"/>
        <v>2.1899220225389034E-2</v>
      </c>
    </row>
    <row r="16" spans="1:5" ht="32.25" customHeight="1" thickBot="1" x14ac:dyDescent="0.25">
      <c r="A16" s="220"/>
      <c r="B16" s="221" t="s">
        <v>43</v>
      </c>
      <c r="C16" s="222">
        <f>SUM(C8:C15)</f>
        <v>115550.23302000001</v>
      </c>
      <c r="D16" s="222">
        <f>SUM(D8:D15)</f>
        <v>138660.27962400002</v>
      </c>
      <c r="E16" s="223">
        <f>D16/$D$16</f>
        <v>1</v>
      </c>
    </row>
    <row r="18" spans="2:4" ht="15" x14ac:dyDescent="0.2">
      <c r="D18" s="12" t="s">
        <v>149</v>
      </c>
    </row>
    <row r="19" spans="2:4" x14ac:dyDescent="0.2">
      <c r="D19" s="24"/>
    </row>
    <row r="20" spans="2:4" x14ac:dyDescent="0.2">
      <c r="D20" s="24"/>
    </row>
    <row r="21" spans="2:4" ht="13.5" x14ac:dyDescent="0.2">
      <c r="D21" s="1"/>
    </row>
    <row r="22" spans="2:4" ht="13.5" x14ac:dyDescent="0.2">
      <c r="D22" s="1"/>
    </row>
    <row r="23" spans="2:4" ht="13.5" x14ac:dyDescent="0.2">
      <c r="D23" s="1"/>
    </row>
    <row r="24" spans="2:4" ht="13.5" x14ac:dyDescent="0.2">
      <c r="D24" s="1"/>
    </row>
    <row r="25" spans="2:4" ht="13.5" x14ac:dyDescent="0.2">
      <c r="D25" s="1"/>
    </row>
    <row r="26" spans="2:4" ht="13.5" x14ac:dyDescent="0.2">
      <c r="D26" s="1"/>
    </row>
    <row r="27" spans="2:4" ht="13.5" x14ac:dyDescent="0.2">
      <c r="D27" s="1"/>
    </row>
    <row r="28" spans="2:4" ht="13.5" x14ac:dyDescent="0.2">
      <c r="D28" s="1"/>
    </row>
    <row r="29" spans="2:4" ht="13.5" x14ac:dyDescent="0.2">
      <c r="D29" s="1"/>
    </row>
    <row r="30" spans="2:4" ht="16.5" x14ac:dyDescent="0.25">
      <c r="B30" s="4" t="s">
        <v>0</v>
      </c>
      <c r="C30" s="4"/>
      <c r="D30" s="1"/>
    </row>
    <row r="31" spans="2:4" ht="15.75" x14ac:dyDescent="0.25">
      <c r="B31" s="5" t="s">
        <v>35</v>
      </c>
      <c r="C31" s="5"/>
      <c r="D31" s="24"/>
    </row>
    <row r="32" spans="2:4" ht="15" x14ac:dyDescent="0.25">
      <c r="B32" s="6" t="s">
        <v>1</v>
      </c>
      <c r="C32" s="6"/>
      <c r="D32" s="24"/>
    </row>
    <row r="33" spans="2:4" x14ac:dyDescent="0.2">
      <c r="B33" s="7" t="s">
        <v>2</v>
      </c>
      <c r="C33" s="7"/>
      <c r="D33" s="24"/>
    </row>
  </sheetData>
  <mergeCells count="1">
    <mergeCell ref="A1:E1"/>
  </mergeCells>
  <pageMargins left="0.74803149606299213" right="0.11811023622047245" top="1.0236220472440944" bottom="0.55118110236220474" header="0.15748031496062992" footer="0.19685039370078741"/>
  <pageSetup paperSize="9" scale="80" orientation="portrait" horizontalDpi="300" r:id="rId1"/>
  <headerFooter alignWithMargins="0">
    <oddHeader xml:space="preserve">&amp;C&amp;"Bodoni MT Poster Compressed,Regular"&amp;14      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view="pageBreakPreview" topLeftCell="A34" zoomScale="130" zoomScaleNormal="130" zoomScaleSheetLayoutView="130" workbookViewId="0">
      <selection activeCell="I9" sqref="I9"/>
    </sheetView>
  </sheetViews>
  <sheetFormatPr defaultColWidth="9.140625" defaultRowHeight="12.75" x14ac:dyDescent="0.2"/>
  <cols>
    <col min="1" max="1" width="6.85546875" style="22" bestFit="1" customWidth="1"/>
    <col min="2" max="2" width="8.85546875" style="22" customWidth="1"/>
    <col min="3" max="3" width="72.7109375" style="23" customWidth="1"/>
    <col min="4" max="4" width="4.140625" style="23" customWidth="1"/>
    <col min="5" max="5" width="6.42578125" style="24" bestFit="1" customWidth="1"/>
    <col min="6" max="6" width="9.5703125" style="25" bestFit="1" customWidth="1"/>
    <col min="7" max="7" width="9.5703125" style="26" bestFit="1" customWidth="1"/>
    <col min="8" max="8" width="8.7109375" style="26" bestFit="1" customWidth="1"/>
    <col min="9" max="9" width="13.42578125" style="27" bestFit="1" customWidth="1"/>
    <col min="10" max="16384" width="9.140625" style="22"/>
  </cols>
  <sheetData>
    <row r="1" spans="1:9" s="21" customFormat="1" ht="25.5" customHeight="1" thickBot="1" x14ac:dyDescent="0.25">
      <c r="A1" s="263" t="s">
        <v>8</v>
      </c>
      <c r="B1" s="264"/>
      <c r="C1" s="264"/>
      <c r="D1" s="264"/>
      <c r="E1" s="264"/>
      <c r="F1" s="264"/>
      <c r="G1" s="264"/>
      <c r="H1" s="264"/>
      <c r="I1" s="265"/>
    </row>
    <row r="2" spans="1:9" s="21" customFormat="1" x14ac:dyDescent="0.2">
      <c r="A2" s="125"/>
      <c r="B2" s="90" t="s">
        <v>40</v>
      </c>
      <c r="C2" s="15" t="s">
        <v>121</v>
      </c>
      <c r="D2" s="15"/>
      <c r="E2" s="15"/>
      <c r="F2" s="15"/>
      <c r="G2" s="15"/>
      <c r="H2" s="15"/>
      <c r="I2" s="16"/>
    </row>
    <row r="3" spans="1:9" s="21" customFormat="1" x14ac:dyDescent="0.2">
      <c r="A3" s="126"/>
      <c r="B3" s="91" t="s">
        <v>41</v>
      </c>
      <c r="C3" s="20" t="s">
        <v>122</v>
      </c>
      <c r="D3" s="20"/>
      <c r="E3" s="17"/>
      <c r="F3" s="17"/>
      <c r="G3" s="17"/>
      <c r="H3" s="17"/>
      <c r="I3" s="18"/>
    </row>
    <row r="4" spans="1:9" s="21" customFormat="1" x14ac:dyDescent="0.2">
      <c r="A4" s="126"/>
      <c r="B4" s="91" t="s">
        <v>42</v>
      </c>
      <c r="C4" s="29" t="s">
        <v>123</v>
      </c>
      <c r="D4" s="29"/>
      <c r="E4" s="30"/>
      <c r="F4" s="17"/>
      <c r="G4" s="17"/>
      <c r="H4" s="17"/>
      <c r="I4" s="18"/>
    </row>
    <row r="5" spans="1:9" ht="4.5" customHeight="1" x14ac:dyDescent="0.2">
      <c r="A5" s="95"/>
      <c r="B5" s="96"/>
      <c r="C5" s="97"/>
      <c r="D5" s="97"/>
      <c r="E5" s="98"/>
      <c r="F5" s="99"/>
      <c r="G5" s="100"/>
      <c r="H5" s="100"/>
      <c r="I5" s="101"/>
    </row>
    <row r="6" spans="1:9" ht="25.5" x14ac:dyDescent="0.2">
      <c r="A6" s="102" t="s">
        <v>44</v>
      </c>
      <c r="B6" s="103" t="s">
        <v>45</v>
      </c>
      <c r="C6" s="103" t="s">
        <v>36</v>
      </c>
      <c r="D6" s="103" t="s">
        <v>37</v>
      </c>
      <c r="E6" s="103" t="s">
        <v>46</v>
      </c>
      <c r="F6" s="104" t="s">
        <v>47</v>
      </c>
      <c r="G6" s="105" t="s">
        <v>48</v>
      </c>
      <c r="H6" s="106" t="s">
        <v>49</v>
      </c>
      <c r="I6" s="107" t="s">
        <v>10</v>
      </c>
    </row>
    <row r="7" spans="1:9" ht="4.5" customHeight="1" x14ac:dyDescent="0.2">
      <c r="A7" s="95"/>
      <c r="B7" s="96"/>
      <c r="C7" s="97"/>
      <c r="D7" s="100"/>
      <c r="E7" s="98"/>
      <c r="F7" s="99"/>
      <c r="G7" s="100"/>
      <c r="H7" s="100"/>
      <c r="I7" s="101"/>
    </row>
    <row r="8" spans="1:9" ht="18.75" customHeight="1" x14ac:dyDescent="0.2">
      <c r="A8" s="31" t="s">
        <v>62</v>
      </c>
      <c r="B8" s="35" t="s">
        <v>92</v>
      </c>
      <c r="C8" s="109" t="s">
        <v>142</v>
      </c>
      <c r="D8" s="130"/>
      <c r="E8" s="93"/>
      <c r="F8" s="93"/>
      <c r="G8" s="93"/>
      <c r="H8" s="93"/>
      <c r="I8" s="32">
        <f>SUBTOTAL(9,I9:I12)</f>
        <v>9958.1728999999996</v>
      </c>
    </row>
    <row r="9" spans="1:9" x14ac:dyDescent="0.2">
      <c r="A9" s="33" t="s">
        <v>50</v>
      </c>
      <c r="B9" s="36" t="s">
        <v>76</v>
      </c>
      <c r="C9" s="19" t="s">
        <v>77</v>
      </c>
      <c r="D9" s="36" t="s">
        <v>51</v>
      </c>
      <c r="E9" s="127">
        <v>528.92999999999995</v>
      </c>
      <c r="F9" s="28">
        <v>0</v>
      </c>
      <c r="G9" s="28">
        <v>7.92</v>
      </c>
      <c r="H9" s="92">
        <f t="shared" ref="H9:H11" si="0">F9+G9</f>
        <v>7.92</v>
      </c>
      <c r="I9" s="34">
        <f t="shared" ref="I9:I10" si="1">E9*H9</f>
        <v>4189.1255999999994</v>
      </c>
    </row>
    <row r="10" spans="1:9" x14ac:dyDescent="0.2">
      <c r="A10" s="33" t="s">
        <v>58</v>
      </c>
      <c r="B10" s="36" t="s">
        <v>74</v>
      </c>
      <c r="C10" s="19" t="s">
        <v>75</v>
      </c>
      <c r="D10" s="36" t="s">
        <v>51</v>
      </c>
      <c r="E10" s="127">
        <v>528.92999999999995</v>
      </c>
      <c r="F10" s="28">
        <v>0</v>
      </c>
      <c r="G10" s="28">
        <v>10.66</v>
      </c>
      <c r="H10" s="92">
        <f t="shared" si="0"/>
        <v>10.66</v>
      </c>
      <c r="I10" s="34">
        <f t="shared" si="1"/>
        <v>5638.3937999999998</v>
      </c>
    </row>
    <row r="11" spans="1:9" x14ac:dyDescent="0.2">
      <c r="A11" s="33" t="s">
        <v>63</v>
      </c>
      <c r="B11" s="36" t="s">
        <v>86</v>
      </c>
      <c r="C11" s="19" t="s">
        <v>87</v>
      </c>
      <c r="D11" s="36" t="s">
        <v>52</v>
      </c>
      <c r="E11" s="127">
        <v>40.450000000000003</v>
      </c>
      <c r="F11" s="28">
        <v>0</v>
      </c>
      <c r="G11" s="28">
        <v>3.23</v>
      </c>
      <c r="H11" s="92">
        <f t="shared" si="0"/>
        <v>3.23</v>
      </c>
      <c r="I11" s="34">
        <f>E11*H11</f>
        <v>130.65350000000001</v>
      </c>
    </row>
    <row r="12" spans="1:9" x14ac:dyDescent="0.2">
      <c r="A12" s="33"/>
      <c r="B12" s="36"/>
      <c r="C12" s="19"/>
      <c r="D12" s="36"/>
      <c r="E12" s="127"/>
      <c r="F12" s="28"/>
      <c r="G12" s="28"/>
      <c r="H12" s="92"/>
      <c r="I12" s="34"/>
    </row>
    <row r="13" spans="1:9" ht="18.75" customHeight="1" x14ac:dyDescent="0.2">
      <c r="A13" s="31">
        <v>2</v>
      </c>
      <c r="B13" s="35" t="s">
        <v>91</v>
      </c>
      <c r="C13" s="109" t="s">
        <v>141</v>
      </c>
      <c r="D13" s="130"/>
      <c r="E13" s="128"/>
      <c r="F13" s="93"/>
      <c r="G13" s="93"/>
      <c r="H13" s="93"/>
      <c r="I13" s="32">
        <f>SUBTOTAL(9,I14:I15)</f>
        <v>7023.4964399999981</v>
      </c>
    </row>
    <row r="14" spans="1:9" ht="25.5" x14ac:dyDescent="0.2">
      <c r="A14" s="33" t="s">
        <v>102</v>
      </c>
      <c r="B14" s="36" t="s">
        <v>88</v>
      </c>
      <c r="C14" s="19" t="s">
        <v>98</v>
      </c>
      <c r="D14" s="36" t="s">
        <v>51</v>
      </c>
      <c r="E14" s="127">
        <v>21.753999999999998</v>
      </c>
      <c r="F14" s="28">
        <v>303.83999999999997</v>
      </c>
      <c r="G14" s="28">
        <v>19.02</v>
      </c>
      <c r="H14" s="92">
        <f>F14+G14</f>
        <v>322.85999999999996</v>
      </c>
      <c r="I14" s="34">
        <f>E14*H14</f>
        <v>7023.4964399999981</v>
      </c>
    </row>
    <row r="15" spans="1:9" x14ac:dyDescent="0.2">
      <c r="A15" s="33"/>
      <c r="B15" s="36"/>
      <c r="C15" s="19"/>
      <c r="D15" s="36"/>
      <c r="E15" s="127"/>
      <c r="F15" s="28"/>
      <c r="G15" s="28"/>
      <c r="H15" s="92"/>
      <c r="I15" s="34"/>
    </row>
    <row r="16" spans="1:9" ht="18.75" customHeight="1" x14ac:dyDescent="0.2">
      <c r="A16" s="31">
        <v>3</v>
      </c>
      <c r="B16" s="35">
        <v>14.04</v>
      </c>
      <c r="C16" s="109" t="s">
        <v>64</v>
      </c>
      <c r="D16" s="130"/>
      <c r="E16" s="128"/>
      <c r="F16" s="93"/>
      <c r="G16" s="93"/>
      <c r="H16" s="93"/>
      <c r="I16" s="32">
        <f>SUBTOTAL(9,I17:I18)</f>
        <v>846.71999999999991</v>
      </c>
    </row>
    <row r="17" spans="1:9" x14ac:dyDescent="0.2">
      <c r="A17" s="33" t="s">
        <v>103</v>
      </c>
      <c r="B17" s="36" t="s">
        <v>90</v>
      </c>
      <c r="C17" s="19" t="s">
        <v>148</v>
      </c>
      <c r="D17" s="36" t="s">
        <v>51</v>
      </c>
      <c r="E17" s="127">
        <v>14</v>
      </c>
      <c r="F17" s="28">
        <v>33.9</v>
      </c>
      <c r="G17" s="28">
        <v>26.58</v>
      </c>
      <c r="H17" s="92">
        <f t="shared" ref="H17:H27" si="2">F17+G17</f>
        <v>60.48</v>
      </c>
      <c r="I17" s="34">
        <f t="shared" ref="I17:I27" si="3">E17*H17</f>
        <v>846.71999999999991</v>
      </c>
    </row>
    <row r="18" spans="1:9" x14ac:dyDescent="0.2">
      <c r="A18" s="33"/>
      <c r="B18" s="36"/>
      <c r="C18" s="19"/>
      <c r="D18" s="36"/>
      <c r="E18" s="127"/>
      <c r="F18" s="28"/>
      <c r="G18" s="28"/>
      <c r="H18" s="92"/>
      <c r="I18" s="34"/>
    </row>
    <row r="19" spans="1:9" ht="18.75" customHeight="1" x14ac:dyDescent="0.2">
      <c r="A19" s="31">
        <v>4</v>
      </c>
      <c r="B19" s="35">
        <v>15.01</v>
      </c>
      <c r="C19" s="109" t="s">
        <v>93</v>
      </c>
      <c r="D19" s="130"/>
      <c r="E19" s="128"/>
      <c r="F19" s="93"/>
      <c r="G19" s="93"/>
      <c r="H19" s="93"/>
      <c r="I19" s="32">
        <f>SUBTOTAL(9,I20:I24)</f>
        <v>89219.174500000008</v>
      </c>
    </row>
    <row r="20" spans="1:9" x14ac:dyDescent="0.2">
      <c r="A20" s="33" t="s">
        <v>54</v>
      </c>
      <c r="B20" s="36" t="s">
        <v>78</v>
      </c>
      <c r="C20" s="19" t="s">
        <v>79</v>
      </c>
      <c r="D20" s="36" t="s">
        <v>51</v>
      </c>
      <c r="E20" s="127">
        <v>568.64</v>
      </c>
      <c r="F20" s="28">
        <v>50.7</v>
      </c>
      <c r="G20" s="28">
        <v>38.369999999999997</v>
      </c>
      <c r="H20" s="92">
        <f>F20+G20</f>
        <v>89.07</v>
      </c>
      <c r="I20" s="34">
        <f>E20*H20</f>
        <v>50648.764799999997</v>
      </c>
    </row>
    <row r="21" spans="1:9" x14ac:dyDescent="0.2">
      <c r="A21" s="33" t="s">
        <v>55</v>
      </c>
      <c r="B21" s="36" t="s">
        <v>80</v>
      </c>
      <c r="C21" s="19" t="s">
        <v>81</v>
      </c>
      <c r="D21" s="36" t="s">
        <v>51</v>
      </c>
      <c r="E21" s="127">
        <v>568.64</v>
      </c>
      <c r="F21" s="28">
        <v>30.12</v>
      </c>
      <c r="G21" s="28">
        <v>20.97</v>
      </c>
      <c r="H21" s="92">
        <f>F21+G21</f>
        <v>51.09</v>
      </c>
      <c r="I21" s="34">
        <f>E21*H21</f>
        <v>29051.817600000002</v>
      </c>
    </row>
    <row r="22" spans="1:9" x14ac:dyDescent="0.2">
      <c r="A22" s="33" t="s">
        <v>65</v>
      </c>
      <c r="B22" s="36" t="s">
        <v>82</v>
      </c>
      <c r="C22" s="19" t="s">
        <v>83</v>
      </c>
      <c r="D22" s="36" t="s">
        <v>52</v>
      </c>
      <c r="E22" s="127">
        <v>65.349999999999994</v>
      </c>
      <c r="F22" s="28">
        <v>7.64</v>
      </c>
      <c r="G22" s="28">
        <v>12.11</v>
      </c>
      <c r="H22" s="92">
        <f>F22+G22</f>
        <v>19.75</v>
      </c>
      <c r="I22" s="34">
        <f>E22*H22</f>
        <v>1290.6624999999999</v>
      </c>
    </row>
    <row r="23" spans="1:9" x14ac:dyDescent="0.2">
      <c r="A23" s="33" t="s">
        <v>104</v>
      </c>
      <c r="B23" s="36" t="s">
        <v>84</v>
      </c>
      <c r="C23" s="19" t="s">
        <v>85</v>
      </c>
      <c r="D23" s="36" t="s">
        <v>52</v>
      </c>
      <c r="E23" s="127">
        <v>96.64</v>
      </c>
      <c r="F23" s="28">
        <v>36.630000000000003</v>
      </c>
      <c r="G23" s="28">
        <v>48.51</v>
      </c>
      <c r="H23" s="92">
        <f>F23+G23</f>
        <v>85.14</v>
      </c>
      <c r="I23" s="34">
        <f>E23*H23</f>
        <v>8227.9295999999995</v>
      </c>
    </row>
    <row r="24" spans="1:9" x14ac:dyDescent="0.2">
      <c r="A24" s="33"/>
      <c r="B24" s="36"/>
      <c r="C24" s="19"/>
      <c r="D24" s="36"/>
      <c r="E24" s="127"/>
      <c r="F24" s="28"/>
      <c r="G24" s="28"/>
      <c r="H24" s="92"/>
      <c r="I24" s="34"/>
    </row>
    <row r="25" spans="1:9" ht="18.75" customHeight="1" x14ac:dyDescent="0.2">
      <c r="A25" s="31">
        <v>5</v>
      </c>
      <c r="B25" s="35" t="s">
        <v>124</v>
      </c>
      <c r="C25" s="109" t="s">
        <v>66</v>
      </c>
      <c r="D25" s="130"/>
      <c r="E25" s="128"/>
      <c r="F25" s="93"/>
      <c r="G25" s="93"/>
      <c r="H25" s="93"/>
      <c r="I25" s="32">
        <f>SUBTOTAL(9,I26:I28)</f>
        <v>1020.8187000000001</v>
      </c>
    </row>
    <row r="26" spans="1:9" x14ac:dyDescent="0.2">
      <c r="A26" s="33" t="s">
        <v>105</v>
      </c>
      <c r="B26" s="36" t="s">
        <v>59</v>
      </c>
      <c r="C26" s="19" t="s">
        <v>94</v>
      </c>
      <c r="D26" s="36" t="s">
        <v>51</v>
      </c>
      <c r="E26" s="127">
        <v>46.17</v>
      </c>
      <c r="F26" s="28">
        <v>1.36</v>
      </c>
      <c r="G26" s="28">
        <v>3.3</v>
      </c>
      <c r="H26" s="92">
        <f t="shared" si="2"/>
        <v>4.66</v>
      </c>
      <c r="I26" s="34">
        <f t="shared" si="3"/>
        <v>215.15220000000002</v>
      </c>
    </row>
    <row r="27" spans="1:9" x14ac:dyDescent="0.2">
      <c r="A27" s="33" t="s">
        <v>106</v>
      </c>
      <c r="B27" s="36" t="s">
        <v>60</v>
      </c>
      <c r="C27" s="19" t="s">
        <v>95</v>
      </c>
      <c r="D27" s="36" t="s">
        <v>51</v>
      </c>
      <c r="E27" s="127">
        <v>46.17</v>
      </c>
      <c r="F27" s="28">
        <v>4.99</v>
      </c>
      <c r="G27" s="28">
        <v>12.46</v>
      </c>
      <c r="H27" s="92">
        <f t="shared" si="2"/>
        <v>17.450000000000003</v>
      </c>
      <c r="I27" s="34">
        <f t="shared" si="3"/>
        <v>805.66650000000016</v>
      </c>
    </row>
    <row r="28" spans="1:9" x14ac:dyDescent="0.2">
      <c r="A28" s="33"/>
      <c r="B28" s="36"/>
      <c r="C28" s="19"/>
      <c r="D28" s="36"/>
      <c r="E28" s="127"/>
      <c r="F28" s="28"/>
      <c r="G28" s="28"/>
      <c r="H28" s="92"/>
      <c r="I28" s="34"/>
    </row>
    <row r="29" spans="1:9" ht="18.75" customHeight="1" x14ac:dyDescent="0.2">
      <c r="A29" s="31">
        <v>6</v>
      </c>
      <c r="B29" s="35" t="s">
        <v>125</v>
      </c>
      <c r="C29" s="109" t="s">
        <v>67</v>
      </c>
      <c r="D29" s="130"/>
      <c r="E29" s="128"/>
      <c r="F29" s="93"/>
      <c r="G29" s="93"/>
      <c r="H29" s="93"/>
      <c r="I29" s="32">
        <f>SUBTOTAL(9,I30:I32)</f>
        <v>1451.39048</v>
      </c>
    </row>
    <row r="30" spans="1:9" x14ac:dyDescent="0.2">
      <c r="A30" s="33" t="s">
        <v>38</v>
      </c>
      <c r="B30" s="36" t="s">
        <v>61</v>
      </c>
      <c r="C30" s="19" t="s">
        <v>89</v>
      </c>
      <c r="D30" s="36" t="s">
        <v>51</v>
      </c>
      <c r="E30" s="127">
        <v>21.753999999999998</v>
      </c>
      <c r="F30" s="28">
        <v>9.2799999999999994</v>
      </c>
      <c r="G30" s="28">
        <v>18.79</v>
      </c>
      <c r="H30" s="92">
        <f>F30+G30</f>
        <v>28.07</v>
      </c>
      <c r="I30" s="34">
        <f>E30*H30</f>
        <v>610.63477999999998</v>
      </c>
    </row>
    <row r="31" spans="1:9" x14ac:dyDescent="0.2">
      <c r="A31" s="33" t="s">
        <v>39</v>
      </c>
      <c r="B31" s="36" t="s">
        <v>96</v>
      </c>
      <c r="C31" s="19" t="s">
        <v>97</v>
      </c>
      <c r="D31" s="36" t="s">
        <v>51</v>
      </c>
      <c r="E31" s="127">
        <v>46.17</v>
      </c>
      <c r="F31" s="28">
        <v>4.8</v>
      </c>
      <c r="G31" s="28">
        <v>13.41</v>
      </c>
      <c r="H31" s="92">
        <v>18.21</v>
      </c>
      <c r="I31" s="34">
        <f t="shared" ref="I31" si="4">E31*H31</f>
        <v>840.75570000000005</v>
      </c>
    </row>
    <row r="32" spans="1:9" x14ac:dyDescent="0.2">
      <c r="A32" s="33"/>
      <c r="B32" s="36"/>
      <c r="C32" s="19"/>
      <c r="D32" s="36"/>
      <c r="E32" s="127"/>
      <c r="F32" s="28"/>
      <c r="G32" s="28"/>
      <c r="H32" s="92"/>
      <c r="I32" s="34"/>
    </row>
    <row r="33" spans="1:21" ht="18.75" customHeight="1" x14ac:dyDescent="0.2">
      <c r="A33" s="31">
        <v>7</v>
      </c>
      <c r="B33" s="35"/>
      <c r="C33" s="109" t="s">
        <v>53</v>
      </c>
      <c r="D33" s="130"/>
      <c r="E33" s="128"/>
      <c r="F33" s="93"/>
      <c r="G33" s="93"/>
      <c r="H33" s="93"/>
      <c r="I33" s="32">
        <f>SUBTOTAL(9,I34:I42)</f>
        <v>3500</v>
      </c>
    </row>
    <row r="34" spans="1:21" x14ac:dyDescent="0.2">
      <c r="A34" s="110" t="s">
        <v>107</v>
      </c>
      <c r="B34" s="111"/>
      <c r="C34" s="112" t="s">
        <v>56</v>
      </c>
      <c r="D34" s="131"/>
      <c r="E34" s="129"/>
      <c r="F34" s="113"/>
      <c r="G34" s="113"/>
      <c r="H34" s="113"/>
      <c r="I34" s="114"/>
    </row>
    <row r="35" spans="1:21" ht="25.5" x14ac:dyDescent="0.2">
      <c r="A35" s="33" t="s">
        <v>108</v>
      </c>
      <c r="B35" s="36"/>
      <c r="C35" s="19" t="s">
        <v>143</v>
      </c>
      <c r="D35" s="36" t="s">
        <v>120</v>
      </c>
      <c r="E35" s="127">
        <v>1</v>
      </c>
      <c r="F35" s="28"/>
      <c r="G35" s="28">
        <v>1800</v>
      </c>
      <c r="H35" s="92">
        <f t="shared" ref="H35:H38" si="5">F35+G35</f>
        <v>1800</v>
      </c>
      <c r="I35" s="34">
        <f t="shared" ref="I35:I38" si="6">E35*H35</f>
        <v>1800</v>
      </c>
    </row>
    <row r="36" spans="1:21" x14ac:dyDescent="0.2">
      <c r="A36" s="33"/>
      <c r="B36" s="36"/>
      <c r="C36" s="19"/>
      <c r="D36" s="36"/>
      <c r="E36" s="127"/>
      <c r="F36" s="28"/>
      <c r="G36" s="28"/>
      <c r="H36" s="92">
        <f t="shared" si="5"/>
        <v>0</v>
      </c>
      <c r="I36" s="34">
        <f t="shared" si="6"/>
        <v>0</v>
      </c>
    </row>
    <row r="37" spans="1:21" x14ac:dyDescent="0.2">
      <c r="A37" s="110" t="s">
        <v>109</v>
      </c>
      <c r="B37" s="111"/>
      <c r="C37" s="112" t="s">
        <v>57</v>
      </c>
      <c r="D37" s="131"/>
      <c r="E37" s="129"/>
      <c r="F37" s="113"/>
      <c r="G37" s="113"/>
      <c r="H37" s="113"/>
      <c r="I37" s="114"/>
    </row>
    <row r="38" spans="1:21" ht="25.5" x14ac:dyDescent="0.2">
      <c r="A38" s="33" t="s">
        <v>110</v>
      </c>
      <c r="B38" s="36"/>
      <c r="C38" s="19" t="s">
        <v>100</v>
      </c>
      <c r="D38" s="36" t="s">
        <v>120</v>
      </c>
      <c r="E38" s="127">
        <v>1</v>
      </c>
      <c r="F38" s="28"/>
      <c r="G38" s="28">
        <v>1200</v>
      </c>
      <c r="H38" s="92">
        <f t="shared" si="5"/>
        <v>1200</v>
      </c>
      <c r="I38" s="34">
        <f t="shared" si="6"/>
        <v>1200</v>
      </c>
    </row>
    <row r="39" spans="1:21" x14ac:dyDescent="0.2">
      <c r="A39" s="33"/>
      <c r="B39" s="36"/>
      <c r="C39" s="19"/>
      <c r="D39" s="36"/>
      <c r="E39" s="127"/>
      <c r="F39" s="28"/>
      <c r="G39" s="28"/>
      <c r="H39" s="92"/>
      <c r="I39" s="34"/>
    </row>
    <row r="40" spans="1:21" x14ac:dyDescent="0.2">
      <c r="A40" s="110" t="s">
        <v>111</v>
      </c>
      <c r="B40" s="111"/>
      <c r="C40" s="112" t="s">
        <v>99</v>
      </c>
      <c r="D40" s="131"/>
      <c r="E40" s="129"/>
      <c r="F40" s="113"/>
      <c r="G40" s="113"/>
      <c r="H40" s="113"/>
      <c r="I40" s="114"/>
    </row>
    <row r="41" spans="1:21" ht="25.5" x14ac:dyDescent="0.2">
      <c r="A41" s="33" t="s">
        <v>112</v>
      </c>
      <c r="B41" s="36"/>
      <c r="C41" s="19" t="s">
        <v>101</v>
      </c>
      <c r="D41" s="36" t="s">
        <v>120</v>
      </c>
      <c r="E41" s="127">
        <v>1</v>
      </c>
      <c r="F41" s="28"/>
      <c r="G41" s="28">
        <v>500</v>
      </c>
      <c r="H41" s="92">
        <f t="shared" ref="H41:H42" si="7">F41+G41</f>
        <v>500</v>
      </c>
      <c r="I41" s="34">
        <f t="shared" ref="I41:I42" si="8">E41*H41</f>
        <v>500</v>
      </c>
    </row>
    <row r="42" spans="1:21" x14ac:dyDescent="0.2">
      <c r="A42" s="33"/>
      <c r="B42" s="36"/>
      <c r="C42" s="19"/>
      <c r="D42" s="36"/>
      <c r="E42" s="127"/>
      <c r="F42" s="28"/>
      <c r="G42" s="28"/>
      <c r="H42" s="92">
        <f t="shared" si="7"/>
        <v>0</v>
      </c>
      <c r="I42" s="34">
        <f t="shared" si="8"/>
        <v>0</v>
      </c>
    </row>
    <row r="43" spans="1:21" ht="18.75" customHeight="1" x14ac:dyDescent="0.2">
      <c r="A43" s="31">
        <v>8</v>
      </c>
      <c r="B43" s="35" t="s">
        <v>126</v>
      </c>
      <c r="C43" s="109" t="s">
        <v>116</v>
      </c>
      <c r="D43" s="130"/>
      <c r="E43" s="128"/>
      <c r="F43" s="93"/>
      <c r="G43" s="93"/>
      <c r="H43" s="93"/>
      <c r="I43" s="32">
        <f>SUBTOTAL(9,I44:I45)</f>
        <v>2530.46</v>
      </c>
    </row>
    <row r="44" spans="1:21" ht="25.5" x14ac:dyDescent="0.2">
      <c r="A44" s="33" t="s">
        <v>113</v>
      </c>
      <c r="B44" s="36" t="s">
        <v>114</v>
      </c>
      <c r="C44" s="19" t="s">
        <v>115</v>
      </c>
      <c r="D44" s="36" t="s">
        <v>52</v>
      </c>
      <c r="E44" s="127">
        <v>46</v>
      </c>
      <c r="F44" s="28">
        <v>16.89</v>
      </c>
      <c r="G44" s="28">
        <v>38.119999999999997</v>
      </c>
      <c r="H44" s="92">
        <f t="shared" ref="H44" si="9">F44+G44</f>
        <v>55.01</v>
      </c>
      <c r="I44" s="34">
        <f t="shared" ref="I44" si="10">E44*H44</f>
        <v>2530.46</v>
      </c>
    </row>
    <row r="45" spans="1:21" ht="13.5" thickBot="1" x14ac:dyDescent="0.25">
      <c r="A45" s="33"/>
      <c r="B45" s="36"/>
      <c r="C45" s="19"/>
      <c r="D45" s="94"/>
      <c r="E45" s="108"/>
      <c r="F45" s="28"/>
      <c r="G45" s="28"/>
      <c r="H45" s="92"/>
      <c r="I45" s="34"/>
    </row>
    <row r="46" spans="1:21" s="140" customFormat="1" ht="27" customHeight="1" x14ac:dyDescent="0.2">
      <c r="A46" s="132"/>
      <c r="B46" s="133"/>
      <c r="C46" s="133"/>
      <c r="D46" s="134"/>
      <c r="E46" s="134"/>
      <c r="F46" s="134"/>
      <c r="G46" s="135" t="s">
        <v>117</v>
      </c>
      <c r="H46" s="136"/>
      <c r="I46" s="137">
        <f>SUBTOTAL(9,I8:I45)</f>
        <v>115550.23302000001</v>
      </c>
      <c r="J46" s="22"/>
      <c r="K46" s="139"/>
      <c r="L46" s="138"/>
      <c r="M46" s="138"/>
      <c r="N46" s="138"/>
      <c r="O46" s="138"/>
      <c r="P46" s="138"/>
      <c r="Q46" s="138"/>
      <c r="R46" s="138"/>
      <c r="S46" s="138"/>
      <c r="T46" s="138"/>
      <c r="U46" s="138"/>
    </row>
    <row r="47" spans="1:21" s="140" customFormat="1" ht="27" customHeight="1" x14ac:dyDescent="0.2">
      <c r="A47" s="141"/>
      <c r="B47" s="142"/>
      <c r="C47" s="142"/>
      <c r="D47" s="142"/>
      <c r="E47" s="142"/>
      <c r="F47" s="142"/>
      <c r="G47" s="143" t="s">
        <v>11</v>
      </c>
      <c r="H47" s="144">
        <f>BDI!D25/100</f>
        <v>0.2</v>
      </c>
      <c r="I47" s="145">
        <f>I46*H47</f>
        <v>23110.046604000003</v>
      </c>
      <c r="J47" s="22"/>
      <c r="K47" s="146"/>
      <c r="L47" s="138"/>
      <c r="M47" s="138"/>
      <c r="N47" s="138"/>
      <c r="O47" s="138"/>
      <c r="P47" s="138"/>
      <c r="Q47" s="138"/>
      <c r="R47" s="138"/>
      <c r="S47" s="138"/>
      <c r="T47" s="138"/>
      <c r="U47" s="138"/>
    </row>
    <row r="48" spans="1:21" s="140" customFormat="1" ht="27" customHeight="1" thickBot="1" x14ac:dyDescent="0.25">
      <c r="A48" s="147"/>
      <c r="B48" s="148"/>
      <c r="C48" s="148"/>
      <c r="D48" s="148"/>
      <c r="E48" s="148"/>
      <c r="F48" s="148"/>
      <c r="G48" s="149" t="s">
        <v>118</v>
      </c>
      <c r="H48" s="150"/>
      <c r="I48" s="151">
        <f>I46+I47</f>
        <v>138660.27962400002</v>
      </c>
      <c r="J48" s="22"/>
      <c r="K48" s="146"/>
      <c r="L48" s="138"/>
      <c r="M48" s="138"/>
      <c r="N48" s="138"/>
      <c r="O48" s="138"/>
      <c r="P48" s="138"/>
      <c r="Q48" s="138"/>
      <c r="R48" s="138"/>
      <c r="S48" s="138"/>
      <c r="T48" s="138"/>
      <c r="U48" s="138"/>
    </row>
    <row r="49" spans="1:21" s="157" customFormat="1" x14ac:dyDescent="0.2">
      <c r="A49" s="152"/>
      <c r="B49" s="153"/>
      <c r="C49" s="152"/>
      <c r="D49" s="154"/>
      <c r="E49" s="155"/>
      <c r="F49" s="155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</row>
    <row r="50" spans="1:21" ht="15" x14ac:dyDescent="0.2">
      <c r="C50" s="261" t="s">
        <v>147</v>
      </c>
      <c r="E50" s="12"/>
      <c r="F50" s="22"/>
    </row>
    <row r="51" spans="1:21" ht="15" x14ac:dyDescent="0.2">
      <c r="C51" s="23" t="s">
        <v>144</v>
      </c>
      <c r="E51" s="12"/>
      <c r="F51" s="22"/>
    </row>
    <row r="52" spans="1:21" ht="15" x14ac:dyDescent="0.2">
      <c r="C52" s="23" t="s">
        <v>145</v>
      </c>
      <c r="E52" s="12"/>
      <c r="F52" s="22"/>
    </row>
    <row r="53" spans="1:21" ht="15" x14ac:dyDescent="0.2">
      <c r="C53" s="23" t="s">
        <v>146</v>
      </c>
      <c r="E53" s="12"/>
      <c r="F53" s="22"/>
    </row>
    <row r="54" spans="1:21" x14ac:dyDescent="0.2">
      <c r="E54" s="22"/>
      <c r="F54" s="22"/>
    </row>
    <row r="55" spans="1:21" ht="15" x14ac:dyDescent="0.2">
      <c r="E55" s="12" t="s">
        <v>149</v>
      </c>
      <c r="F55" s="22"/>
    </row>
    <row r="56" spans="1:21" ht="15" x14ac:dyDescent="0.2">
      <c r="E56" s="12"/>
      <c r="F56" s="22"/>
    </row>
    <row r="57" spans="1:21" ht="15" x14ac:dyDescent="0.2">
      <c r="E57" s="12"/>
      <c r="F57" s="22"/>
    </row>
    <row r="59" spans="1:21" x14ac:dyDescent="0.2">
      <c r="G59" s="22"/>
      <c r="H59" s="22"/>
    </row>
    <row r="60" spans="1:21" x14ac:dyDescent="0.2">
      <c r="E60" s="22"/>
      <c r="G60" s="22"/>
      <c r="H60" s="22"/>
    </row>
    <row r="61" spans="1:21" x14ac:dyDescent="0.2">
      <c r="G61" s="22"/>
      <c r="H61" s="22"/>
    </row>
    <row r="62" spans="1:21" x14ac:dyDescent="0.2">
      <c r="B62" s="8"/>
      <c r="C62" s="9"/>
      <c r="D62" s="9"/>
      <c r="E62" s="10"/>
      <c r="F62" s="11"/>
    </row>
    <row r="63" spans="1:21" x14ac:dyDescent="0.2">
      <c r="B63" s="8"/>
      <c r="C63" s="158" t="s">
        <v>119</v>
      </c>
      <c r="D63"/>
      <c r="E63" s="11"/>
    </row>
    <row r="64" spans="1:21" s="26" customFormat="1" ht="15.75" x14ac:dyDescent="0.25">
      <c r="A64" s="22"/>
      <c r="B64" s="22"/>
      <c r="C64" s="5" t="s">
        <v>35</v>
      </c>
      <c r="D64" s="5"/>
      <c r="E64" s="24"/>
      <c r="F64" s="25"/>
      <c r="I64" s="27"/>
      <c r="J64" s="22"/>
    </row>
    <row r="65" spans="1:10" s="26" customFormat="1" ht="15" x14ac:dyDescent="0.25">
      <c r="A65" s="22"/>
      <c r="B65" s="22"/>
      <c r="C65" s="6" t="s">
        <v>1</v>
      </c>
      <c r="D65" s="6"/>
      <c r="E65" s="24"/>
      <c r="F65" s="25"/>
      <c r="I65" s="27"/>
      <c r="J65" s="22"/>
    </row>
    <row r="66" spans="1:10" s="26" customFormat="1" x14ac:dyDescent="0.2">
      <c r="A66" s="22"/>
      <c r="B66" s="22"/>
      <c r="C66" s="7" t="s">
        <v>2</v>
      </c>
      <c r="D66" s="7"/>
      <c r="E66" s="24"/>
      <c r="F66" s="25"/>
      <c r="I66" s="27"/>
      <c r="J66" s="22"/>
    </row>
  </sheetData>
  <mergeCells count="1">
    <mergeCell ref="A1:I1"/>
  </mergeCells>
  <conditionalFormatting sqref="F6:H6">
    <cfRule type="cellIs" dxfId="1" priority="6" stopIfTrue="1" operator="equal">
      <formula>0</formula>
    </cfRule>
  </conditionalFormatting>
  <pageMargins left="0.59055118110236227" right="0.11811023622047245" top="0.82677165354330717" bottom="0.78740157480314965" header="0.15748031496062992" footer="0.39370078740157483"/>
  <pageSetup paperSize="9" scale="70" orientation="portrait" horizontalDpi="300" r:id="rId1"/>
  <headerFooter alignWithMargins="0"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O17" sqref="O17"/>
    </sheetView>
  </sheetViews>
  <sheetFormatPr defaultRowHeight="12.75" x14ac:dyDescent="0.2"/>
  <cols>
    <col min="1" max="1" width="7.140625" bestFit="1" customWidth="1"/>
    <col min="2" max="2" width="47" customWidth="1"/>
    <col min="3" max="3" width="14.28515625" customWidth="1"/>
    <col min="4" max="4" width="8.140625" customWidth="1"/>
    <col min="5" max="5" width="5" customWidth="1"/>
    <col min="6" max="6" width="11.85546875" customWidth="1"/>
    <col min="7" max="7" width="5" customWidth="1"/>
    <col min="8" max="8" width="11.85546875" customWidth="1"/>
    <col min="9" max="9" width="5" customWidth="1"/>
    <col min="10" max="10" width="11.85546875" customWidth="1"/>
  </cols>
  <sheetData>
    <row r="1" spans="1:12" ht="26.25" customHeight="1" thickBot="1" x14ac:dyDescent="0.25">
      <c r="A1" s="244"/>
      <c r="B1" s="245"/>
      <c r="C1" s="245"/>
      <c r="D1" s="246" t="s">
        <v>3</v>
      </c>
      <c r="E1" s="245"/>
      <c r="F1" s="245"/>
      <c r="G1" s="245"/>
      <c r="H1" s="245"/>
      <c r="I1" s="245"/>
      <c r="J1" s="247"/>
    </row>
    <row r="2" spans="1:12" s="13" customFormat="1" ht="26.25" customHeight="1" x14ac:dyDescent="0.2">
      <c r="A2" s="229" t="s">
        <v>40</v>
      </c>
      <c r="B2" s="227" t="str">
        <f>Planilha!C2</f>
        <v>CAMARA MUNICIPAL DE JARDINOPOLIS</v>
      </c>
      <c r="C2" s="240"/>
      <c r="D2" s="241"/>
      <c r="E2" s="242"/>
      <c r="F2" s="242"/>
      <c r="G2" s="242"/>
      <c r="H2" s="242"/>
      <c r="I2" s="242"/>
      <c r="J2" s="243"/>
      <c r="L2" s="14"/>
    </row>
    <row r="3" spans="1:12" s="13" customFormat="1" ht="26.25" customHeight="1" x14ac:dyDescent="0.2">
      <c r="A3" s="201" t="s">
        <v>41</v>
      </c>
      <c r="B3" s="202" t="str">
        <f>Planilha!C3</f>
        <v>REFORMA E AMPLIAÇÃO DO TELHADO DO PRÉDIO DA CAMARA MUNICIPAL DE JARDINOPOLIS</v>
      </c>
      <c r="C3" s="248"/>
      <c r="D3" s="249"/>
      <c r="E3" s="250"/>
      <c r="F3" s="250"/>
      <c r="G3" s="250"/>
      <c r="H3" s="250"/>
      <c r="I3" s="250"/>
      <c r="J3" s="251"/>
      <c r="L3" s="14"/>
    </row>
    <row r="4" spans="1:12" s="13" customFormat="1" ht="26.25" customHeight="1" thickBot="1" x14ac:dyDescent="0.25">
      <c r="A4" s="204" t="s">
        <v>42</v>
      </c>
      <c r="B4" s="226" t="str">
        <f>Planilha!C4</f>
        <v xml:space="preserve">PRAÇA JOÃO GUIMARÃES, 60 - CENTRO </v>
      </c>
      <c r="C4" s="235"/>
      <c r="D4" s="235"/>
      <c r="E4" s="235"/>
      <c r="F4" s="235"/>
      <c r="G4" s="236" t="s">
        <v>11</v>
      </c>
      <c r="H4" s="237">
        <f>BDI!D25/100</f>
        <v>0.2</v>
      </c>
      <c r="I4" s="238"/>
      <c r="J4" s="239"/>
      <c r="L4" s="14"/>
    </row>
    <row r="5" spans="1:12" s="160" customFormat="1" ht="13.5" thickBot="1" x14ac:dyDescent="0.25">
      <c r="C5" s="161"/>
      <c r="D5" s="161"/>
      <c r="E5" s="161"/>
      <c r="F5" s="161"/>
      <c r="G5" s="161"/>
      <c r="H5" s="161"/>
      <c r="I5" s="161"/>
      <c r="J5" s="161"/>
      <c r="K5" s="13"/>
      <c r="L5"/>
    </row>
    <row r="6" spans="1:12" ht="13.5" customHeight="1" thickTop="1" x14ac:dyDescent="0.2">
      <c r="A6" s="273" t="s">
        <v>129</v>
      </c>
      <c r="B6" s="276" t="s">
        <v>130</v>
      </c>
      <c r="C6" s="270" t="s">
        <v>131</v>
      </c>
      <c r="D6" s="279" t="s">
        <v>132</v>
      </c>
      <c r="E6" s="266" t="s">
        <v>133</v>
      </c>
      <c r="F6" s="266"/>
      <c r="G6" s="266" t="s">
        <v>134</v>
      </c>
      <c r="H6" s="266"/>
      <c r="I6" s="266" t="s">
        <v>135</v>
      </c>
      <c r="J6" s="267"/>
      <c r="K6" s="13"/>
    </row>
    <row r="7" spans="1:12" x14ac:dyDescent="0.2">
      <c r="A7" s="274"/>
      <c r="B7" s="277"/>
      <c r="C7" s="271"/>
      <c r="D7" s="280"/>
      <c r="E7" s="268"/>
      <c r="F7" s="268"/>
      <c r="G7" s="268"/>
      <c r="H7" s="268"/>
      <c r="I7" s="268"/>
      <c r="J7" s="269"/>
      <c r="K7" s="13"/>
    </row>
    <row r="8" spans="1:12" ht="13.5" thickBot="1" x14ac:dyDescent="0.25">
      <c r="A8" s="275"/>
      <c r="B8" s="278"/>
      <c r="C8" s="272"/>
      <c r="D8" s="281"/>
      <c r="E8" s="162" t="s">
        <v>136</v>
      </c>
      <c r="F8" s="163" t="s">
        <v>137</v>
      </c>
      <c r="G8" s="162" t="s">
        <v>136</v>
      </c>
      <c r="H8" s="163" t="s">
        <v>137</v>
      </c>
      <c r="I8" s="162" t="s">
        <v>136</v>
      </c>
      <c r="J8" s="164" t="s">
        <v>137</v>
      </c>
      <c r="K8" s="13"/>
    </row>
    <row r="9" spans="1:12" s="169" customFormat="1" ht="20.25" customHeight="1" x14ac:dyDescent="0.2">
      <c r="A9" s="195" t="str">
        <f>Resumo!A8</f>
        <v>1</v>
      </c>
      <c r="B9" s="196" t="str">
        <f>Resumo!B8</f>
        <v>SERVIÇOS PRELIMINARES - Retirada de Telhado</v>
      </c>
      <c r="C9" s="199">
        <f>Resumo!D8</f>
        <v>11949.807479999999</v>
      </c>
      <c r="D9" s="165">
        <f>C9/$C$17</f>
        <v>8.6180465757056401E-2</v>
      </c>
      <c r="E9" s="166">
        <v>30</v>
      </c>
      <c r="F9" s="167">
        <f>IF(E9&gt;1,$C9*(E9/100),"")</f>
        <v>3584.9422439999998</v>
      </c>
      <c r="G9" s="166">
        <v>35</v>
      </c>
      <c r="H9" s="167">
        <f>IF(G9&gt;1,$C9*(G9/100),"")</f>
        <v>4182.4326179999998</v>
      </c>
      <c r="I9" s="166">
        <v>35</v>
      </c>
      <c r="J9" s="168">
        <f>IF(I9&gt;1,$C9*(I9/100),"")</f>
        <v>4182.4326179999998</v>
      </c>
      <c r="K9" s="13"/>
      <c r="L9" s="170">
        <f>SUM(E9,G9,I9)</f>
        <v>100</v>
      </c>
    </row>
    <row r="10" spans="1:12" s="169" customFormat="1" ht="20.25" customHeight="1" x14ac:dyDescent="0.2">
      <c r="A10" s="197">
        <f>Resumo!A9</f>
        <v>2</v>
      </c>
      <c r="B10" s="198" t="str">
        <f>Resumo!B9</f>
        <v>CAIXILHO EM FERRO</v>
      </c>
      <c r="C10" s="200">
        <f>Resumo!D9</f>
        <v>8428.195727999997</v>
      </c>
      <c r="D10" s="165">
        <f t="shared" ref="D10:D17" si="0">C10/$C$17</f>
        <v>6.0783057346014482E-2</v>
      </c>
      <c r="E10" s="171"/>
      <c r="F10" s="172" t="str">
        <f>IF(E10&gt;1,$C10*(E10/100),"")</f>
        <v/>
      </c>
      <c r="G10" s="171">
        <v>100</v>
      </c>
      <c r="H10" s="172">
        <f>IF(G10&gt;1,$C10*(G10/100),"")</f>
        <v>8428.195727999997</v>
      </c>
      <c r="I10" s="171"/>
      <c r="J10" s="173" t="str">
        <f>IF(I10&gt;1,$C10*(I10/100),"")</f>
        <v/>
      </c>
      <c r="K10" s="13"/>
      <c r="L10" s="170">
        <f t="shared" ref="L10:L16" si="1">SUM(E10,G10,I10)</f>
        <v>100</v>
      </c>
    </row>
    <row r="11" spans="1:12" s="169" customFormat="1" ht="20.25" customHeight="1" x14ac:dyDescent="0.2">
      <c r="A11" s="197">
        <f>Resumo!A10</f>
        <v>3</v>
      </c>
      <c r="B11" s="198" t="str">
        <f>Resumo!B10</f>
        <v>ALVENARIAS</v>
      </c>
      <c r="C11" s="200">
        <f>Resumo!D10</f>
        <v>1016.0639999999999</v>
      </c>
      <c r="D11" s="165">
        <f t="shared" si="0"/>
        <v>7.3277221332253423E-3</v>
      </c>
      <c r="E11" s="171">
        <v>80</v>
      </c>
      <c r="F11" s="172">
        <f t="shared" ref="F11:H16" si="2">IF(E11&gt;1,$C11*(E11/100),"")</f>
        <v>812.85119999999995</v>
      </c>
      <c r="G11" s="171">
        <v>20</v>
      </c>
      <c r="H11" s="172">
        <f t="shared" si="2"/>
        <v>203.21279999999999</v>
      </c>
      <c r="I11" s="171"/>
      <c r="J11" s="173" t="str">
        <f t="shared" ref="J11" si="3">IF(I11&gt;1,$C11*(I11/100),"")</f>
        <v/>
      </c>
      <c r="K11" s="13"/>
      <c r="L11" s="170">
        <f t="shared" si="1"/>
        <v>100</v>
      </c>
    </row>
    <row r="12" spans="1:12" s="169" customFormat="1" ht="20.25" customHeight="1" x14ac:dyDescent="0.2">
      <c r="A12" s="197">
        <f>Resumo!A11</f>
        <v>4</v>
      </c>
      <c r="B12" s="198" t="str">
        <f>Resumo!B11</f>
        <v>COBERTURA - Estrutura em madeira</v>
      </c>
      <c r="C12" s="200">
        <f>Resumo!D11</f>
        <v>107063.00940000001</v>
      </c>
      <c r="D12" s="165">
        <f t="shared" si="0"/>
        <v>0.77212457446587324</v>
      </c>
      <c r="E12" s="171">
        <v>30</v>
      </c>
      <c r="F12" s="172">
        <f t="shared" si="2"/>
        <v>32118.902820000003</v>
      </c>
      <c r="G12" s="171">
        <v>35</v>
      </c>
      <c r="H12" s="172">
        <f t="shared" si="2"/>
        <v>37472.053290000003</v>
      </c>
      <c r="I12" s="171">
        <v>35</v>
      </c>
      <c r="J12" s="173">
        <f t="shared" ref="J12" si="4">IF(I12&gt;1,$C12*(I12/100),"")</f>
        <v>37472.053290000003</v>
      </c>
      <c r="K12" s="13"/>
      <c r="L12" s="170">
        <f t="shared" si="1"/>
        <v>100</v>
      </c>
    </row>
    <row r="13" spans="1:12" s="169" customFormat="1" ht="20.25" customHeight="1" x14ac:dyDescent="0.2">
      <c r="A13" s="197">
        <f>Resumo!A12</f>
        <v>5</v>
      </c>
      <c r="B13" s="198" t="str">
        <f>Resumo!B12</f>
        <v>REVESTIMENTOS DE PAREDES</v>
      </c>
      <c r="C13" s="200">
        <f>Resumo!D12</f>
        <v>1224.9824400000002</v>
      </c>
      <c r="D13" s="165">
        <f t="shared" si="0"/>
        <v>8.8344148974871545E-3</v>
      </c>
      <c r="E13" s="171">
        <v>80</v>
      </c>
      <c r="F13" s="172">
        <f t="shared" si="2"/>
        <v>979.98595200000022</v>
      </c>
      <c r="G13" s="171">
        <v>20</v>
      </c>
      <c r="H13" s="172">
        <f t="shared" si="2"/>
        <v>244.99648800000006</v>
      </c>
      <c r="I13" s="171"/>
      <c r="J13" s="173" t="str">
        <f t="shared" ref="J13" si="5">IF(I13&gt;1,$C13*(I13/100),"")</f>
        <v/>
      </c>
      <c r="K13" s="13"/>
      <c r="L13" s="170">
        <f t="shared" si="1"/>
        <v>100</v>
      </c>
    </row>
    <row r="14" spans="1:12" s="169" customFormat="1" ht="20.25" customHeight="1" x14ac:dyDescent="0.2">
      <c r="A14" s="197">
        <f>Resumo!A13</f>
        <v>6</v>
      </c>
      <c r="B14" s="198" t="str">
        <f>Resumo!B13</f>
        <v>PINTURA</v>
      </c>
      <c r="C14" s="200">
        <f>Resumo!D13</f>
        <v>1741.668576</v>
      </c>
      <c r="D14" s="165">
        <f t="shared" si="0"/>
        <v>1.2560688473460596E-2</v>
      </c>
      <c r="E14" s="171"/>
      <c r="F14" s="172" t="str">
        <f t="shared" si="2"/>
        <v/>
      </c>
      <c r="G14" s="171"/>
      <c r="H14" s="172" t="str">
        <f t="shared" si="2"/>
        <v/>
      </c>
      <c r="I14" s="171">
        <v>100</v>
      </c>
      <c r="J14" s="173">
        <f t="shared" ref="J14" si="6">IF(I14&gt;1,$C14*(I14/100),"")</f>
        <v>1741.668576</v>
      </c>
      <c r="K14" s="13"/>
      <c r="L14" s="170">
        <f t="shared" si="1"/>
        <v>100</v>
      </c>
    </row>
    <row r="15" spans="1:12" s="169" customFormat="1" ht="20.25" customHeight="1" x14ac:dyDescent="0.2">
      <c r="A15" s="197">
        <f>Resumo!A14</f>
        <v>7</v>
      </c>
      <c r="B15" s="198" t="str">
        <f>Resumo!B14</f>
        <v xml:space="preserve">INSTALAÇÕES ELÉTRICAS </v>
      </c>
      <c r="C15" s="200">
        <f>Resumo!D14</f>
        <v>4200</v>
      </c>
      <c r="D15" s="165">
        <f t="shared" si="0"/>
        <v>3.0289856701493648E-2</v>
      </c>
      <c r="E15" s="171">
        <v>30</v>
      </c>
      <c r="F15" s="172">
        <f t="shared" si="2"/>
        <v>1260</v>
      </c>
      <c r="G15" s="171">
        <v>35</v>
      </c>
      <c r="H15" s="172">
        <f t="shared" si="2"/>
        <v>1470</v>
      </c>
      <c r="I15" s="171">
        <v>35</v>
      </c>
      <c r="J15" s="173">
        <f t="shared" ref="J15" si="7">IF(I15&gt;1,$C15*(I15/100),"")</f>
        <v>1470</v>
      </c>
      <c r="K15" s="13"/>
      <c r="L15" s="170">
        <f t="shared" si="1"/>
        <v>100</v>
      </c>
    </row>
    <row r="16" spans="1:12" s="169" customFormat="1" ht="20.25" customHeight="1" x14ac:dyDescent="0.2">
      <c r="A16" s="197">
        <f>Resumo!A15</f>
        <v>8</v>
      </c>
      <c r="B16" s="198" t="str">
        <f>Resumo!B15</f>
        <v>TUBULAÇÃO COM CONEXÕES EM PVC RÍGIDO BRANCO</v>
      </c>
      <c r="C16" s="200">
        <f>Resumo!D15</f>
        <v>3036.5520000000001</v>
      </c>
      <c r="D16" s="165">
        <f t="shared" si="0"/>
        <v>2.1899220225389034E-2</v>
      </c>
      <c r="E16" s="171"/>
      <c r="F16" s="172" t="str">
        <f t="shared" si="2"/>
        <v/>
      </c>
      <c r="G16" s="171">
        <v>100</v>
      </c>
      <c r="H16" s="172">
        <f t="shared" si="2"/>
        <v>3036.5520000000001</v>
      </c>
      <c r="I16" s="171"/>
      <c r="J16" s="173" t="str">
        <f t="shared" ref="J16" si="8">IF(I16&gt;1,$C16*(I16/100),"")</f>
        <v/>
      </c>
      <c r="K16" s="13"/>
      <c r="L16" s="170">
        <f t="shared" si="1"/>
        <v>100</v>
      </c>
    </row>
    <row r="17" spans="1:12" ht="30.75" customHeight="1" x14ac:dyDescent="0.2">
      <c r="A17" s="174"/>
      <c r="B17" s="175" t="s">
        <v>138</v>
      </c>
      <c r="C17" s="176">
        <f>SUM(C9:C16)</f>
        <v>138660.27962400002</v>
      </c>
      <c r="D17" s="165">
        <f t="shared" si="0"/>
        <v>1</v>
      </c>
      <c r="E17" s="177"/>
      <c r="F17" s="178">
        <f>SUM(F9:F16)</f>
        <v>38756.682216000008</v>
      </c>
      <c r="G17" s="177"/>
      <c r="H17" s="178">
        <f>SUM(H9:H16)</f>
        <v>55037.442924000003</v>
      </c>
      <c r="I17" s="177"/>
      <c r="J17" s="179">
        <f>SUM(J9:J16)</f>
        <v>44866.154483999999</v>
      </c>
      <c r="K17" s="13"/>
      <c r="L17" s="180"/>
    </row>
    <row r="18" spans="1:12" ht="30.75" customHeight="1" x14ac:dyDescent="0.2">
      <c r="A18" s="174"/>
      <c r="B18" s="181"/>
      <c r="C18" s="182"/>
      <c r="D18" s="183" t="s">
        <v>139</v>
      </c>
      <c r="E18" s="177"/>
      <c r="F18" s="178">
        <f>F17</f>
        <v>38756.682216000008</v>
      </c>
      <c r="G18" s="177"/>
      <c r="H18" s="178">
        <f>H17+F18</f>
        <v>93794.125140000018</v>
      </c>
      <c r="I18" s="177"/>
      <c r="J18" s="179">
        <f>J17+H18</f>
        <v>138660.27962400002</v>
      </c>
      <c r="K18" s="13"/>
    </row>
    <row r="19" spans="1:12" ht="30.75" customHeight="1" thickBot="1" x14ac:dyDescent="0.25">
      <c r="A19" s="184"/>
      <c r="B19" s="185"/>
      <c r="C19" s="186"/>
      <c r="D19" s="187" t="s">
        <v>140</v>
      </c>
      <c r="E19" s="188"/>
      <c r="F19" s="189">
        <f>F18/$C$17</f>
        <v>0.27950817870189704</v>
      </c>
      <c r="G19" s="188"/>
      <c r="H19" s="189">
        <f>H18/$C$17</f>
        <v>0.67643109760299125</v>
      </c>
      <c r="I19" s="188"/>
      <c r="J19" s="190">
        <f>J18/$C$17</f>
        <v>1</v>
      </c>
      <c r="K19" s="13"/>
    </row>
    <row r="20" spans="1:12" ht="13.5" thickTop="1" x14ac:dyDescent="0.2">
      <c r="A20" s="8"/>
      <c r="B20" s="9"/>
      <c r="C20" s="10"/>
      <c r="D20" s="11"/>
      <c r="E20" s="11"/>
      <c r="F20" s="11"/>
      <c r="G20" s="11"/>
      <c r="H20" s="11"/>
      <c r="I20" s="11"/>
      <c r="J20" s="11"/>
      <c r="K20" s="13"/>
    </row>
    <row r="21" spans="1:12" ht="15" x14ac:dyDescent="0.2">
      <c r="A21" s="8"/>
      <c r="C21" s="11"/>
      <c r="D21" s="11"/>
      <c r="F21" s="12" t="s">
        <v>149</v>
      </c>
      <c r="H21" s="191"/>
      <c r="J21" s="191"/>
      <c r="K21" s="13"/>
    </row>
    <row r="22" spans="1:12" x14ac:dyDescent="0.2">
      <c r="A22" s="8"/>
      <c r="C22" s="11"/>
      <c r="D22" s="11"/>
      <c r="E22" s="11"/>
      <c r="F22" s="11"/>
      <c r="G22" s="11"/>
      <c r="H22" s="11"/>
      <c r="I22" s="11"/>
      <c r="J22" s="11"/>
      <c r="K22" s="13"/>
    </row>
    <row r="23" spans="1:12" x14ac:dyDescent="0.2">
      <c r="A23" s="8"/>
      <c r="C23" s="11"/>
      <c r="D23" s="11"/>
      <c r="E23" s="11"/>
      <c r="F23" s="11"/>
      <c r="G23" s="11"/>
      <c r="H23" s="11"/>
      <c r="I23" s="11"/>
      <c r="J23" s="11"/>
      <c r="K23" s="13"/>
    </row>
    <row r="24" spans="1:12" x14ac:dyDescent="0.2">
      <c r="A24" s="8"/>
      <c r="C24" s="11"/>
      <c r="D24" s="11"/>
      <c r="E24" s="11"/>
      <c r="F24" s="11"/>
      <c r="G24" s="11"/>
      <c r="H24" s="11"/>
      <c r="I24" s="11"/>
      <c r="J24" s="11"/>
      <c r="K24" s="13"/>
    </row>
    <row r="25" spans="1:12" x14ac:dyDescent="0.2">
      <c r="A25" s="8"/>
      <c r="C25" s="11"/>
      <c r="D25" s="11"/>
      <c r="E25" s="11"/>
      <c r="F25" s="11"/>
      <c r="G25" s="11"/>
      <c r="H25" s="11"/>
      <c r="I25" s="11"/>
      <c r="J25" s="11"/>
      <c r="K25" s="13"/>
    </row>
    <row r="26" spans="1:12" x14ac:dyDescent="0.2">
      <c r="A26" s="8"/>
      <c r="C26" s="11"/>
      <c r="D26" s="11"/>
      <c r="E26" s="11"/>
      <c r="F26" s="11"/>
      <c r="G26" s="11"/>
      <c r="H26" s="11"/>
      <c r="I26" s="11"/>
      <c r="J26" s="11"/>
      <c r="K26" s="13"/>
    </row>
    <row r="27" spans="1:12" x14ac:dyDescent="0.2">
      <c r="A27" s="8"/>
      <c r="C27" s="11"/>
      <c r="D27" s="11"/>
      <c r="E27" s="11"/>
      <c r="F27" s="11"/>
      <c r="G27" s="11"/>
      <c r="H27" s="11"/>
      <c r="I27" s="11"/>
      <c r="J27" s="11"/>
      <c r="K27" s="170"/>
    </row>
    <row r="28" spans="1:12" x14ac:dyDescent="0.2">
      <c r="A28" s="8"/>
      <c r="C28" s="11"/>
      <c r="D28" s="11"/>
      <c r="E28" s="11"/>
      <c r="F28" s="11"/>
      <c r="G28" s="11"/>
      <c r="H28" s="11"/>
      <c r="I28" s="11"/>
      <c r="J28" s="11"/>
      <c r="K28" s="170"/>
    </row>
    <row r="29" spans="1:12" ht="16.5" x14ac:dyDescent="0.25">
      <c r="A29" s="3"/>
      <c r="C29" s="3"/>
      <c r="D29" s="4" t="s">
        <v>0</v>
      </c>
      <c r="K29" s="170"/>
    </row>
    <row r="30" spans="1:12" ht="15.75" x14ac:dyDescent="0.25">
      <c r="A30" s="1"/>
      <c r="C30" s="1"/>
      <c r="D30" s="5" t="s">
        <v>35</v>
      </c>
      <c r="K30" s="170"/>
    </row>
    <row r="31" spans="1:12" ht="15" x14ac:dyDescent="0.25">
      <c r="A31" s="1"/>
      <c r="C31" s="1"/>
      <c r="D31" s="6" t="s">
        <v>1</v>
      </c>
      <c r="K31" s="170"/>
    </row>
    <row r="32" spans="1:12" ht="13.5" x14ac:dyDescent="0.2">
      <c r="A32" s="11"/>
      <c r="B32" s="2"/>
      <c r="C32" s="192"/>
      <c r="D32" s="7" t="s">
        <v>2</v>
      </c>
      <c r="K32" s="170"/>
    </row>
    <row r="34" spans="3:4" ht="13.5" x14ac:dyDescent="0.2">
      <c r="C34" s="193"/>
      <c r="D34" s="194"/>
    </row>
    <row r="35" spans="3:4" ht="13.5" x14ac:dyDescent="0.2">
      <c r="C35" s="193"/>
      <c r="D35" s="194"/>
    </row>
    <row r="36" spans="3:4" ht="13.5" x14ac:dyDescent="0.2">
      <c r="C36" s="193"/>
      <c r="D36" s="194"/>
    </row>
    <row r="37" spans="3:4" ht="13.5" x14ac:dyDescent="0.2">
      <c r="C37" s="193"/>
      <c r="D37" s="194"/>
    </row>
    <row r="38" spans="3:4" ht="13.5" x14ac:dyDescent="0.2">
      <c r="C38" s="193"/>
      <c r="D38" s="194"/>
    </row>
    <row r="39" spans="3:4" ht="13.5" x14ac:dyDescent="0.2">
      <c r="C39" s="193"/>
      <c r="D39" s="194"/>
    </row>
    <row r="40" spans="3:4" ht="13.5" x14ac:dyDescent="0.2">
      <c r="C40" s="193"/>
      <c r="D40" s="194"/>
    </row>
    <row r="41" spans="3:4" ht="13.5" x14ac:dyDescent="0.2">
      <c r="C41" s="193"/>
      <c r="D41" s="194"/>
    </row>
    <row r="42" spans="3:4" ht="13.5" x14ac:dyDescent="0.2">
      <c r="C42" s="193"/>
      <c r="D42" s="194"/>
    </row>
  </sheetData>
  <mergeCells count="7">
    <mergeCell ref="I6:J7"/>
    <mergeCell ref="C6:C8"/>
    <mergeCell ref="A6:A8"/>
    <mergeCell ref="B6:B8"/>
    <mergeCell ref="D6:D8"/>
    <mergeCell ref="E6:F7"/>
    <mergeCell ref="G6:H7"/>
  </mergeCells>
  <pageMargins left="0.59055118110236227" right="0.23622047244094491" top="0.98425196850393704" bottom="0.39370078740157483" header="0.11811023622047245" footer="0.15748031496062992"/>
  <pageSetup paperSize="9" scale="75" orientation="portrait" horizontalDpi="300" r:id="rId1"/>
  <headerFooter alignWithMargins="0"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276"/>
  <sheetViews>
    <sheetView topLeftCell="A4" workbookViewId="0">
      <selection activeCell="H34" sqref="H34"/>
    </sheetView>
  </sheetViews>
  <sheetFormatPr defaultRowHeight="12.75" x14ac:dyDescent="0.2"/>
  <cols>
    <col min="1" max="1" width="9.140625" style="37"/>
    <col min="2" max="2" width="51.140625" style="37" customWidth="1"/>
    <col min="3" max="3" width="18.140625" style="38" customWidth="1"/>
    <col min="4" max="4" width="19.28515625" style="38" customWidth="1"/>
    <col min="5" max="5" width="19.28515625" style="38" hidden="1" customWidth="1"/>
    <col min="6" max="6" width="15.28515625" style="39" customWidth="1"/>
    <col min="7" max="7" width="7.42578125" style="38" bestFit="1" customWidth="1"/>
    <col min="8" max="8" width="6.42578125" style="38" bestFit="1" customWidth="1"/>
    <col min="9" max="9" width="7.85546875" style="38" bestFit="1" customWidth="1"/>
    <col min="10" max="257" width="9.140625" style="37"/>
    <col min="258" max="258" width="67.85546875" style="37" customWidth="1"/>
    <col min="259" max="259" width="10.42578125" style="37" customWidth="1"/>
    <col min="260" max="260" width="19.28515625" style="37" customWidth="1"/>
    <col min="261" max="261" width="0" style="37" hidden="1" customWidth="1"/>
    <col min="262" max="262" width="15.28515625" style="37" customWidth="1"/>
    <col min="263" max="263" width="7.42578125" style="37" bestFit="1" customWidth="1"/>
    <col min="264" max="264" width="6.42578125" style="37" bestFit="1" customWidth="1"/>
    <col min="265" max="265" width="7.85546875" style="37" bestFit="1" customWidth="1"/>
    <col min="266" max="513" width="9.140625" style="37"/>
    <col min="514" max="514" width="67.85546875" style="37" customWidth="1"/>
    <col min="515" max="515" width="10.42578125" style="37" customWidth="1"/>
    <col min="516" max="516" width="19.28515625" style="37" customWidth="1"/>
    <col min="517" max="517" width="0" style="37" hidden="1" customWidth="1"/>
    <col min="518" max="518" width="15.28515625" style="37" customWidth="1"/>
    <col min="519" max="519" width="7.42578125" style="37" bestFit="1" customWidth="1"/>
    <col min="520" max="520" width="6.42578125" style="37" bestFit="1" customWidth="1"/>
    <col min="521" max="521" width="7.85546875" style="37" bestFit="1" customWidth="1"/>
    <col min="522" max="769" width="9.140625" style="37"/>
    <col min="770" max="770" width="67.85546875" style="37" customWidth="1"/>
    <col min="771" max="771" width="10.42578125" style="37" customWidth="1"/>
    <col min="772" max="772" width="19.28515625" style="37" customWidth="1"/>
    <col min="773" max="773" width="0" style="37" hidden="1" customWidth="1"/>
    <col min="774" max="774" width="15.28515625" style="37" customWidth="1"/>
    <col min="775" max="775" width="7.42578125" style="37" bestFit="1" customWidth="1"/>
    <col min="776" max="776" width="6.42578125" style="37" bestFit="1" customWidth="1"/>
    <col min="777" max="777" width="7.85546875" style="37" bestFit="1" customWidth="1"/>
    <col min="778" max="1025" width="9.140625" style="37"/>
    <col min="1026" max="1026" width="67.85546875" style="37" customWidth="1"/>
    <col min="1027" max="1027" width="10.42578125" style="37" customWidth="1"/>
    <col min="1028" max="1028" width="19.28515625" style="37" customWidth="1"/>
    <col min="1029" max="1029" width="0" style="37" hidden="1" customWidth="1"/>
    <col min="1030" max="1030" width="15.28515625" style="37" customWidth="1"/>
    <col min="1031" max="1031" width="7.42578125" style="37" bestFit="1" customWidth="1"/>
    <col min="1032" max="1032" width="6.42578125" style="37" bestFit="1" customWidth="1"/>
    <col min="1033" max="1033" width="7.85546875" style="37" bestFit="1" customWidth="1"/>
    <col min="1034" max="1281" width="9.140625" style="37"/>
    <col min="1282" max="1282" width="67.85546875" style="37" customWidth="1"/>
    <col min="1283" max="1283" width="10.42578125" style="37" customWidth="1"/>
    <col min="1284" max="1284" width="19.28515625" style="37" customWidth="1"/>
    <col min="1285" max="1285" width="0" style="37" hidden="1" customWidth="1"/>
    <col min="1286" max="1286" width="15.28515625" style="37" customWidth="1"/>
    <col min="1287" max="1287" width="7.42578125" style="37" bestFit="1" customWidth="1"/>
    <col min="1288" max="1288" width="6.42578125" style="37" bestFit="1" customWidth="1"/>
    <col min="1289" max="1289" width="7.85546875" style="37" bestFit="1" customWidth="1"/>
    <col min="1290" max="1537" width="9.140625" style="37"/>
    <col min="1538" max="1538" width="67.85546875" style="37" customWidth="1"/>
    <col min="1539" max="1539" width="10.42578125" style="37" customWidth="1"/>
    <col min="1540" max="1540" width="19.28515625" style="37" customWidth="1"/>
    <col min="1541" max="1541" width="0" style="37" hidden="1" customWidth="1"/>
    <col min="1542" max="1542" width="15.28515625" style="37" customWidth="1"/>
    <col min="1543" max="1543" width="7.42578125" style="37" bestFit="1" customWidth="1"/>
    <col min="1544" max="1544" width="6.42578125" style="37" bestFit="1" customWidth="1"/>
    <col min="1545" max="1545" width="7.85546875" style="37" bestFit="1" customWidth="1"/>
    <col min="1546" max="1793" width="9.140625" style="37"/>
    <col min="1794" max="1794" width="67.85546875" style="37" customWidth="1"/>
    <col min="1795" max="1795" width="10.42578125" style="37" customWidth="1"/>
    <col min="1796" max="1796" width="19.28515625" style="37" customWidth="1"/>
    <col min="1797" max="1797" width="0" style="37" hidden="1" customWidth="1"/>
    <col min="1798" max="1798" width="15.28515625" style="37" customWidth="1"/>
    <col min="1799" max="1799" width="7.42578125" style="37" bestFit="1" customWidth="1"/>
    <col min="1800" max="1800" width="6.42578125" style="37" bestFit="1" customWidth="1"/>
    <col min="1801" max="1801" width="7.85546875" style="37" bestFit="1" customWidth="1"/>
    <col min="1802" max="2049" width="9.140625" style="37"/>
    <col min="2050" max="2050" width="67.85546875" style="37" customWidth="1"/>
    <col min="2051" max="2051" width="10.42578125" style="37" customWidth="1"/>
    <col min="2052" max="2052" width="19.28515625" style="37" customWidth="1"/>
    <col min="2053" max="2053" width="0" style="37" hidden="1" customWidth="1"/>
    <col min="2054" max="2054" width="15.28515625" style="37" customWidth="1"/>
    <col min="2055" max="2055" width="7.42578125" style="37" bestFit="1" customWidth="1"/>
    <col min="2056" max="2056" width="6.42578125" style="37" bestFit="1" customWidth="1"/>
    <col min="2057" max="2057" width="7.85546875" style="37" bestFit="1" customWidth="1"/>
    <col min="2058" max="2305" width="9.140625" style="37"/>
    <col min="2306" max="2306" width="67.85546875" style="37" customWidth="1"/>
    <col min="2307" max="2307" width="10.42578125" style="37" customWidth="1"/>
    <col min="2308" max="2308" width="19.28515625" style="37" customWidth="1"/>
    <col min="2309" max="2309" width="0" style="37" hidden="1" customWidth="1"/>
    <col min="2310" max="2310" width="15.28515625" style="37" customWidth="1"/>
    <col min="2311" max="2311" width="7.42578125" style="37" bestFit="1" customWidth="1"/>
    <col min="2312" max="2312" width="6.42578125" style="37" bestFit="1" customWidth="1"/>
    <col min="2313" max="2313" width="7.85546875" style="37" bestFit="1" customWidth="1"/>
    <col min="2314" max="2561" width="9.140625" style="37"/>
    <col min="2562" max="2562" width="67.85546875" style="37" customWidth="1"/>
    <col min="2563" max="2563" width="10.42578125" style="37" customWidth="1"/>
    <col min="2564" max="2564" width="19.28515625" style="37" customWidth="1"/>
    <col min="2565" max="2565" width="0" style="37" hidden="1" customWidth="1"/>
    <col min="2566" max="2566" width="15.28515625" style="37" customWidth="1"/>
    <col min="2567" max="2567" width="7.42578125" style="37" bestFit="1" customWidth="1"/>
    <col min="2568" max="2568" width="6.42578125" style="37" bestFit="1" customWidth="1"/>
    <col min="2569" max="2569" width="7.85546875" style="37" bestFit="1" customWidth="1"/>
    <col min="2570" max="2817" width="9.140625" style="37"/>
    <col min="2818" max="2818" width="67.85546875" style="37" customWidth="1"/>
    <col min="2819" max="2819" width="10.42578125" style="37" customWidth="1"/>
    <col min="2820" max="2820" width="19.28515625" style="37" customWidth="1"/>
    <col min="2821" max="2821" width="0" style="37" hidden="1" customWidth="1"/>
    <col min="2822" max="2822" width="15.28515625" style="37" customWidth="1"/>
    <col min="2823" max="2823" width="7.42578125" style="37" bestFit="1" customWidth="1"/>
    <col min="2824" max="2824" width="6.42578125" style="37" bestFit="1" customWidth="1"/>
    <col min="2825" max="2825" width="7.85546875" style="37" bestFit="1" customWidth="1"/>
    <col min="2826" max="3073" width="9.140625" style="37"/>
    <col min="3074" max="3074" width="67.85546875" style="37" customWidth="1"/>
    <col min="3075" max="3075" width="10.42578125" style="37" customWidth="1"/>
    <col min="3076" max="3076" width="19.28515625" style="37" customWidth="1"/>
    <col min="3077" max="3077" width="0" style="37" hidden="1" customWidth="1"/>
    <col min="3078" max="3078" width="15.28515625" style="37" customWidth="1"/>
    <col min="3079" max="3079" width="7.42578125" style="37" bestFit="1" customWidth="1"/>
    <col min="3080" max="3080" width="6.42578125" style="37" bestFit="1" customWidth="1"/>
    <col min="3081" max="3081" width="7.85546875" style="37" bestFit="1" customWidth="1"/>
    <col min="3082" max="3329" width="9.140625" style="37"/>
    <col min="3330" max="3330" width="67.85546875" style="37" customWidth="1"/>
    <col min="3331" max="3331" width="10.42578125" style="37" customWidth="1"/>
    <col min="3332" max="3332" width="19.28515625" style="37" customWidth="1"/>
    <col min="3333" max="3333" width="0" style="37" hidden="1" customWidth="1"/>
    <col min="3334" max="3334" width="15.28515625" style="37" customWidth="1"/>
    <col min="3335" max="3335" width="7.42578125" style="37" bestFit="1" customWidth="1"/>
    <col min="3336" max="3336" width="6.42578125" style="37" bestFit="1" customWidth="1"/>
    <col min="3337" max="3337" width="7.85546875" style="37" bestFit="1" customWidth="1"/>
    <col min="3338" max="3585" width="9.140625" style="37"/>
    <col min="3586" max="3586" width="67.85546875" style="37" customWidth="1"/>
    <col min="3587" max="3587" width="10.42578125" style="37" customWidth="1"/>
    <col min="3588" max="3588" width="19.28515625" style="37" customWidth="1"/>
    <col min="3589" max="3589" width="0" style="37" hidden="1" customWidth="1"/>
    <col min="3590" max="3590" width="15.28515625" style="37" customWidth="1"/>
    <col min="3591" max="3591" width="7.42578125" style="37" bestFit="1" customWidth="1"/>
    <col min="3592" max="3592" width="6.42578125" style="37" bestFit="1" customWidth="1"/>
    <col min="3593" max="3593" width="7.85546875" style="37" bestFit="1" customWidth="1"/>
    <col min="3594" max="3841" width="9.140625" style="37"/>
    <col min="3842" max="3842" width="67.85546875" style="37" customWidth="1"/>
    <col min="3843" max="3843" width="10.42578125" style="37" customWidth="1"/>
    <col min="3844" max="3844" width="19.28515625" style="37" customWidth="1"/>
    <col min="3845" max="3845" width="0" style="37" hidden="1" customWidth="1"/>
    <col min="3846" max="3846" width="15.28515625" style="37" customWidth="1"/>
    <col min="3847" max="3847" width="7.42578125" style="37" bestFit="1" customWidth="1"/>
    <col min="3848" max="3848" width="6.42578125" style="37" bestFit="1" customWidth="1"/>
    <col min="3849" max="3849" width="7.85546875" style="37" bestFit="1" customWidth="1"/>
    <col min="3850" max="4097" width="9.140625" style="37"/>
    <col min="4098" max="4098" width="67.85546875" style="37" customWidth="1"/>
    <col min="4099" max="4099" width="10.42578125" style="37" customWidth="1"/>
    <col min="4100" max="4100" width="19.28515625" style="37" customWidth="1"/>
    <col min="4101" max="4101" width="0" style="37" hidden="1" customWidth="1"/>
    <col min="4102" max="4102" width="15.28515625" style="37" customWidth="1"/>
    <col min="4103" max="4103" width="7.42578125" style="37" bestFit="1" customWidth="1"/>
    <col min="4104" max="4104" width="6.42578125" style="37" bestFit="1" customWidth="1"/>
    <col min="4105" max="4105" width="7.85546875" style="37" bestFit="1" customWidth="1"/>
    <col min="4106" max="4353" width="9.140625" style="37"/>
    <col min="4354" max="4354" width="67.85546875" style="37" customWidth="1"/>
    <col min="4355" max="4355" width="10.42578125" style="37" customWidth="1"/>
    <col min="4356" max="4356" width="19.28515625" style="37" customWidth="1"/>
    <col min="4357" max="4357" width="0" style="37" hidden="1" customWidth="1"/>
    <col min="4358" max="4358" width="15.28515625" style="37" customWidth="1"/>
    <col min="4359" max="4359" width="7.42578125" style="37" bestFit="1" customWidth="1"/>
    <col min="4360" max="4360" width="6.42578125" style="37" bestFit="1" customWidth="1"/>
    <col min="4361" max="4361" width="7.85546875" style="37" bestFit="1" customWidth="1"/>
    <col min="4362" max="4609" width="9.140625" style="37"/>
    <col min="4610" max="4610" width="67.85546875" style="37" customWidth="1"/>
    <col min="4611" max="4611" width="10.42578125" style="37" customWidth="1"/>
    <col min="4612" max="4612" width="19.28515625" style="37" customWidth="1"/>
    <col min="4613" max="4613" width="0" style="37" hidden="1" customWidth="1"/>
    <col min="4614" max="4614" width="15.28515625" style="37" customWidth="1"/>
    <col min="4615" max="4615" width="7.42578125" style="37" bestFit="1" customWidth="1"/>
    <col min="4616" max="4616" width="6.42578125" style="37" bestFit="1" customWidth="1"/>
    <col min="4617" max="4617" width="7.85546875" style="37" bestFit="1" customWidth="1"/>
    <col min="4618" max="4865" width="9.140625" style="37"/>
    <col min="4866" max="4866" width="67.85546875" style="37" customWidth="1"/>
    <col min="4867" max="4867" width="10.42578125" style="37" customWidth="1"/>
    <col min="4868" max="4868" width="19.28515625" style="37" customWidth="1"/>
    <col min="4869" max="4869" width="0" style="37" hidden="1" customWidth="1"/>
    <col min="4870" max="4870" width="15.28515625" style="37" customWidth="1"/>
    <col min="4871" max="4871" width="7.42578125" style="37" bestFit="1" customWidth="1"/>
    <col min="4872" max="4872" width="6.42578125" style="37" bestFit="1" customWidth="1"/>
    <col min="4873" max="4873" width="7.85546875" style="37" bestFit="1" customWidth="1"/>
    <col min="4874" max="5121" width="9.140625" style="37"/>
    <col min="5122" max="5122" width="67.85546875" style="37" customWidth="1"/>
    <col min="5123" max="5123" width="10.42578125" style="37" customWidth="1"/>
    <col min="5124" max="5124" width="19.28515625" style="37" customWidth="1"/>
    <col min="5125" max="5125" width="0" style="37" hidden="1" customWidth="1"/>
    <col min="5126" max="5126" width="15.28515625" style="37" customWidth="1"/>
    <col min="5127" max="5127" width="7.42578125" style="37" bestFit="1" customWidth="1"/>
    <col min="5128" max="5128" width="6.42578125" style="37" bestFit="1" customWidth="1"/>
    <col min="5129" max="5129" width="7.85546875" style="37" bestFit="1" customWidth="1"/>
    <col min="5130" max="5377" width="9.140625" style="37"/>
    <col min="5378" max="5378" width="67.85546875" style="37" customWidth="1"/>
    <col min="5379" max="5379" width="10.42578125" style="37" customWidth="1"/>
    <col min="5380" max="5380" width="19.28515625" style="37" customWidth="1"/>
    <col min="5381" max="5381" width="0" style="37" hidden="1" customWidth="1"/>
    <col min="5382" max="5382" width="15.28515625" style="37" customWidth="1"/>
    <col min="5383" max="5383" width="7.42578125" style="37" bestFit="1" customWidth="1"/>
    <col min="5384" max="5384" width="6.42578125" style="37" bestFit="1" customWidth="1"/>
    <col min="5385" max="5385" width="7.85546875" style="37" bestFit="1" customWidth="1"/>
    <col min="5386" max="5633" width="9.140625" style="37"/>
    <col min="5634" max="5634" width="67.85546875" style="37" customWidth="1"/>
    <col min="5635" max="5635" width="10.42578125" style="37" customWidth="1"/>
    <col min="5636" max="5636" width="19.28515625" style="37" customWidth="1"/>
    <col min="5637" max="5637" width="0" style="37" hidden="1" customWidth="1"/>
    <col min="5638" max="5638" width="15.28515625" style="37" customWidth="1"/>
    <col min="5639" max="5639" width="7.42578125" style="37" bestFit="1" customWidth="1"/>
    <col min="5640" max="5640" width="6.42578125" style="37" bestFit="1" customWidth="1"/>
    <col min="5641" max="5641" width="7.85546875" style="37" bestFit="1" customWidth="1"/>
    <col min="5642" max="5889" width="9.140625" style="37"/>
    <col min="5890" max="5890" width="67.85546875" style="37" customWidth="1"/>
    <col min="5891" max="5891" width="10.42578125" style="37" customWidth="1"/>
    <col min="5892" max="5892" width="19.28515625" style="37" customWidth="1"/>
    <col min="5893" max="5893" width="0" style="37" hidden="1" customWidth="1"/>
    <col min="5894" max="5894" width="15.28515625" style="37" customWidth="1"/>
    <col min="5895" max="5895" width="7.42578125" style="37" bestFit="1" customWidth="1"/>
    <col min="5896" max="5896" width="6.42578125" style="37" bestFit="1" customWidth="1"/>
    <col min="5897" max="5897" width="7.85546875" style="37" bestFit="1" customWidth="1"/>
    <col min="5898" max="6145" width="9.140625" style="37"/>
    <col min="6146" max="6146" width="67.85546875" style="37" customWidth="1"/>
    <col min="6147" max="6147" width="10.42578125" style="37" customWidth="1"/>
    <col min="6148" max="6148" width="19.28515625" style="37" customWidth="1"/>
    <col min="6149" max="6149" width="0" style="37" hidden="1" customWidth="1"/>
    <col min="6150" max="6150" width="15.28515625" style="37" customWidth="1"/>
    <col min="6151" max="6151" width="7.42578125" style="37" bestFit="1" customWidth="1"/>
    <col min="6152" max="6152" width="6.42578125" style="37" bestFit="1" customWidth="1"/>
    <col min="6153" max="6153" width="7.85546875" style="37" bestFit="1" customWidth="1"/>
    <col min="6154" max="6401" width="9.140625" style="37"/>
    <col min="6402" max="6402" width="67.85546875" style="37" customWidth="1"/>
    <col min="6403" max="6403" width="10.42578125" style="37" customWidth="1"/>
    <col min="6404" max="6404" width="19.28515625" style="37" customWidth="1"/>
    <col min="6405" max="6405" width="0" style="37" hidden="1" customWidth="1"/>
    <col min="6406" max="6406" width="15.28515625" style="37" customWidth="1"/>
    <col min="6407" max="6407" width="7.42578125" style="37" bestFit="1" customWidth="1"/>
    <col min="6408" max="6408" width="6.42578125" style="37" bestFit="1" customWidth="1"/>
    <col min="6409" max="6409" width="7.85546875" style="37" bestFit="1" customWidth="1"/>
    <col min="6410" max="6657" width="9.140625" style="37"/>
    <col min="6658" max="6658" width="67.85546875" style="37" customWidth="1"/>
    <col min="6659" max="6659" width="10.42578125" style="37" customWidth="1"/>
    <col min="6660" max="6660" width="19.28515625" style="37" customWidth="1"/>
    <col min="6661" max="6661" width="0" style="37" hidden="1" customWidth="1"/>
    <col min="6662" max="6662" width="15.28515625" style="37" customWidth="1"/>
    <col min="6663" max="6663" width="7.42578125" style="37" bestFit="1" customWidth="1"/>
    <col min="6664" max="6664" width="6.42578125" style="37" bestFit="1" customWidth="1"/>
    <col min="6665" max="6665" width="7.85546875" style="37" bestFit="1" customWidth="1"/>
    <col min="6666" max="6913" width="9.140625" style="37"/>
    <col min="6914" max="6914" width="67.85546875" style="37" customWidth="1"/>
    <col min="6915" max="6915" width="10.42578125" style="37" customWidth="1"/>
    <col min="6916" max="6916" width="19.28515625" style="37" customWidth="1"/>
    <col min="6917" max="6917" width="0" style="37" hidden="1" customWidth="1"/>
    <col min="6918" max="6918" width="15.28515625" style="37" customWidth="1"/>
    <col min="6919" max="6919" width="7.42578125" style="37" bestFit="1" customWidth="1"/>
    <col min="6920" max="6920" width="6.42578125" style="37" bestFit="1" customWidth="1"/>
    <col min="6921" max="6921" width="7.85546875" style="37" bestFit="1" customWidth="1"/>
    <col min="6922" max="7169" width="9.140625" style="37"/>
    <col min="7170" max="7170" width="67.85546875" style="37" customWidth="1"/>
    <col min="7171" max="7171" width="10.42578125" style="37" customWidth="1"/>
    <col min="7172" max="7172" width="19.28515625" style="37" customWidth="1"/>
    <col min="7173" max="7173" width="0" style="37" hidden="1" customWidth="1"/>
    <col min="7174" max="7174" width="15.28515625" style="37" customWidth="1"/>
    <col min="7175" max="7175" width="7.42578125" style="37" bestFit="1" customWidth="1"/>
    <col min="7176" max="7176" width="6.42578125" style="37" bestFit="1" customWidth="1"/>
    <col min="7177" max="7177" width="7.85546875" style="37" bestFit="1" customWidth="1"/>
    <col min="7178" max="7425" width="9.140625" style="37"/>
    <col min="7426" max="7426" width="67.85546875" style="37" customWidth="1"/>
    <col min="7427" max="7427" width="10.42578125" style="37" customWidth="1"/>
    <col min="7428" max="7428" width="19.28515625" style="37" customWidth="1"/>
    <col min="7429" max="7429" width="0" style="37" hidden="1" customWidth="1"/>
    <col min="7430" max="7430" width="15.28515625" style="37" customWidth="1"/>
    <col min="7431" max="7431" width="7.42578125" style="37" bestFit="1" customWidth="1"/>
    <col min="7432" max="7432" width="6.42578125" style="37" bestFit="1" customWidth="1"/>
    <col min="7433" max="7433" width="7.85546875" style="37" bestFit="1" customWidth="1"/>
    <col min="7434" max="7681" width="9.140625" style="37"/>
    <col min="7682" max="7682" width="67.85546875" style="37" customWidth="1"/>
    <col min="7683" max="7683" width="10.42578125" style="37" customWidth="1"/>
    <col min="7684" max="7684" width="19.28515625" style="37" customWidth="1"/>
    <col min="7685" max="7685" width="0" style="37" hidden="1" customWidth="1"/>
    <col min="7686" max="7686" width="15.28515625" style="37" customWidth="1"/>
    <col min="7687" max="7687" width="7.42578125" style="37" bestFit="1" customWidth="1"/>
    <col min="7688" max="7688" width="6.42578125" style="37" bestFit="1" customWidth="1"/>
    <col min="7689" max="7689" width="7.85546875" style="37" bestFit="1" customWidth="1"/>
    <col min="7690" max="7937" width="9.140625" style="37"/>
    <col min="7938" max="7938" width="67.85546875" style="37" customWidth="1"/>
    <col min="7939" max="7939" width="10.42578125" style="37" customWidth="1"/>
    <col min="7940" max="7940" width="19.28515625" style="37" customWidth="1"/>
    <col min="7941" max="7941" width="0" style="37" hidden="1" customWidth="1"/>
    <col min="7942" max="7942" width="15.28515625" style="37" customWidth="1"/>
    <col min="7943" max="7943" width="7.42578125" style="37" bestFit="1" customWidth="1"/>
    <col min="7944" max="7944" width="6.42578125" style="37" bestFit="1" customWidth="1"/>
    <col min="7945" max="7945" width="7.85546875" style="37" bestFit="1" customWidth="1"/>
    <col min="7946" max="8193" width="9.140625" style="37"/>
    <col min="8194" max="8194" width="67.85546875" style="37" customWidth="1"/>
    <col min="8195" max="8195" width="10.42578125" style="37" customWidth="1"/>
    <col min="8196" max="8196" width="19.28515625" style="37" customWidth="1"/>
    <col min="8197" max="8197" width="0" style="37" hidden="1" customWidth="1"/>
    <col min="8198" max="8198" width="15.28515625" style="37" customWidth="1"/>
    <col min="8199" max="8199" width="7.42578125" style="37" bestFit="1" customWidth="1"/>
    <col min="8200" max="8200" width="6.42578125" style="37" bestFit="1" customWidth="1"/>
    <col min="8201" max="8201" width="7.85546875" style="37" bestFit="1" customWidth="1"/>
    <col min="8202" max="8449" width="9.140625" style="37"/>
    <col min="8450" max="8450" width="67.85546875" style="37" customWidth="1"/>
    <col min="8451" max="8451" width="10.42578125" style="37" customWidth="1"/>
    <col min="8452" max="8452" width="19.28515625" style="37" customWidth="1"/>
    <col min="8453" max="8453" width="0" style="37" hidden="1" customWidth="1"/>
    <col min="8454" max="8454" width="15.28515625" style="37" customWidth="1"/>
    <col min="8455" max="8455" width="7.42578125" style="37" bestFit="1" customWidth="1"/>
    <col min="8456" max="8456" width="6.42578125" style="37" bestFit="1" customWidth="1"/>
    <col min="8457" max="8457" width="7.85546875" style="37" bestFit="1" customWidth="1"/>
    <col min="8458" max="8705" width="9.140625" style="37"/>
    <col min="8706" max="8706" width="67.85546875" style="37" customWidth="1"/>
    <col min="8707" max="8707" width="10.42578125" style="37" customWidth="1"/>
    <col min="8708" max="8708" width="19.28515625" style="37" customWidth="1"/>
    <col min="8709" max="8709" width="0" style="37" hidden="1" customWidth="1"/>
    <col min="8710" max="8710" width="15.28515625" style="37" customWidth="1"/>
    <col min="8711" max="8711" width="7.42578125" style="37" bestFit="1" customWidth="1"/>
    <col min="8712" max="8712" width="6.42578125" style="37" bestFit="1" customWidth="1"/>
    <col min="8713" max="8713" width="7.85546875" style="37" bestFit="1" customWidth="1"/>
    <col min="8714" max="8961" width="9.140625" style="37"/>
    <col min="8962" max="8962" width="67.85546875" style="37" customWidth="1"/>
    <col min="8963" max="8963" width="10.42578125" style="37" customWidth="1"/>
    <col min="8964" max="8964" width="19.28515625" style="37" customWidth="1"/>
    <col min="8965" max="8965" width="0" style="37" hidden="1" customWidth="1"/>
    <col min="8966" max="8966" width="15.28515625" style="37" customWidth="1"/>
    <col min="8967" max="8967" width="7.42578125" style="37" bestFit="1" customWidth="1"/>
    <col min="8968" max="8968" width="6.42578125" style="37" bestFit="1" customWidth="1"/>
    <col min="8969" max="8969" width="7.85546875" style="37" bestFit="1" customWidth="1"/>
    <col min="8970" max="9217" width="9.140625" style="37"/>
    <col min="9218" max="9218" width="67.85546875" style="37" customWidth="1"/>
    <col min="9219" max="9219" width="10.42578125" style="37" customWidth="1"/>
    <col min="9220" max="9220" width="19.28515625" style="37" customWidth="1"/>
    <col min="9221" max="9221" width="0" style="37" hidden="1" customWidth="1"/>
    <col min="9222" max="9222" width="15.28515625" style="37" customWidth="1"/>
    <col min="9223" max="9223" width="7.42578125" style="37" bestFit="1" customWidth="1"/>
    <col min="9224" max="9224" width="6.42578125" style="37" bestFit="1" customWidth="1"/>
    <col min="9225" max="9225" width="7.85546875" style="37" bestFit="1" customWidth="1"/>
    <col min="9226" max="9473" width="9.140625" style="37"/>
    <col min="9474" max="9474" width="67.85546875" style="37" customWidth="1"/>
    <col min="9475" max="9475" width="10.42578125" style="37" customWidth="1"/>
    <col min="9476" max="9476" width="19.28515625" style="37" customWidth="1"/>
    <col min="9477" max="9477" width="0" style="37" hidden="1" customWidth="1"/>
    <col min="9478" max="9478" width="15.28515625" style="37" customWidth="1"/>
    <col min="9479" max="9479" width="7.42578125" style="37" bestFit="1" customWidth="1"/>
    <col min="9480" max="9480" width="6.42578125" style="37" bestFit="1" customWidth="1"/>
    <col min="9481" max="9481" width="7.85546875" style="37" bestFit="1" customWidth="1"/>
    <col min="9482" max="9729" width="9.140625" style="37"/>
    <col min="9730" max="9730" width="67.85546875" style="37" customWidth="1"/>
    <col min="9731" max="9731" width="10.42578125" style="37" customWidth="1"/>
    <col min="9732" max="9732" width="19.28515625" style="37" customWidth="1"/>
    <col min="9733" max="9733" width="0" style="37" hidden="1" customWidth="1"/>
    <col min="9734" max="9734" width="15.28515625" style="37" customWidth="1"/>
    <col min="9735" max="9735" width="7.42578125" style="37" bestFit="1" customWidth="1"/>
    <col min="9736" max="9736" width="6.42578125" style="37" bestFit="1" customWidth="1"/>
    <col min="9737" max="9737" width="7.85546875" style="37" bestFit="1" customWidth="1"/>
    <col min="9738" max="9985" width="9.140625" style="37"/>
    <col min="9986" max="9986" width="67.85546875" style="37" customWidth="1"/>
    <col min="9987" max="9987" width="10.42578125" style="37" customWidth="1"/>
    <col min="9988" max="9988" width="19.28515625" style="37" customWidth="1"/>
    <col min="9989" max="9989" width="0" style="37" hidden="1" customWidth="1"/>
    <col min="9990" max="9990" width="15.28515625" style="37" customWidth="1"/>
    <col min="9991" max="9991" width="7.42578125" style="37" bestFit="1" customWidth="1"/>
    <col min="9992" max="9992" width="6.42578125" style="37" bestFit="1" customWidth="1"/>
    <col min="9993" max="9993" width="7.85546875" style="37" bestFit="1" customWidth="1"/>
    <col min="9994" max="10241" width="9.140625" style="37"/>
    <col min="10242" max="10242" width="67.85546875" style="37" customWidth="1"/>
    <col min="10243" max="10243" width="10.42578125" style="37" customWidth="1"/>
    <col min="10244" max="10244" width="19.28515625" style="37" customWidth="1"/>
    <col min="10245" max="10245" width="0" style="37" hidden="1" customWidth="1"/>
    <col min="10246" max="10246" width="15.28515625" style="37" customWidth="1"/>
    <col min="10247" max="10247" width="7.42578125" style="37" bestFit="1" customWidth="1"/>
    <col min="10248" max="10248" width="6.42578125" style="37" bestFit="1" customWidth="1"/>
    <col min="10249" max="10249" width="7.85546875" style="37" bestFit="1" customWidth="1"/>
    <col min="10250" max="10497" width="9.140625" style="37"/>
    <col min="10498" max="10498" width="67.85546875" style="37" customWidth="1"/>
    <col min="10499" max="10499" width="10.42578125" style="37" customWidth="1"/>
    <col min="10500" max="10500" width="19.28515625" style="37" customWidth="1"/>
    <col min="10501" max="10501" width="0" style="37" hidden="1" customWidth="1"/>
    <col min="10502" max="10502" width="15.28515625" style="37" customWidth="1"/>
    <col min="10503" max="10503" width="7.42578125" style="37" bestFit="1" customWidth="1"/>
    <col min="10504" max="10504" width="6.42578125" style="37" bestFit="1" customWidth="1"/>
    <col min="10505" max="10505" width="7.85546875" style="37" bestFit="1" customWidth="1"/>
    <col min="10506" max="10753" width="9.140625" style="37"/>
    <col min="10754" max="10754" width="67.85546875" style="37" customWidth="1"/>
    <col min="10755" max="10755" width="10.42578125" style="37" customWidth="1"/>
    <col min="10756" max="10756" width="19.28515625" style="37" customWidth="1"/>
    <col min="10757" max="10757" width="0" style="37" hidden="1" customWidth="1"/>
    <col min="10758" max="10758" width="15.28515625" style="37" customWidth="1"/>
    <col min="10759" max="10759" width="7.42578125" style="37" bestFit="1" customWidth="1"/>
    <col min="10760" max="10760" width="6.42578125" style="37" bestFit="1" customWidth="1"/>
    <col min="10761" max="10761" width="7.85546875" style="37" bestFit="1" customWidth="1"/>
    <col min="10762" max="11009" width="9.140625" style="37"/>
    <col min="11010" max="11010" width="67.85546875" style="37" customWidth="1"/>
    <col min="11011" max="11011" width="10.42578125" style="37" customWidth="1"/>
    <col min="11012" max="11012" width="19.28515625" style="37" customWidth="1"/>
    <col min="11013" max="11013" width="0" style="37" hidden="1" customWidth="1"/>
    <col min="11014" max="11014" width="15.28515625" style="37" customWidth="1"/>
    <col min="11015" max="11015" width="7.42578125" style="37" bestFit="1" customWidth="1"/>
    <col min="11016" max="11016" width="6.42578125" style="37" bestFit="1" customWidth="1"/>
    <col min="11017" max="11017" width="7.85546875" style="37" bestFit="1" customWidth="1"/>
    <col min="11018" max="11265" width="9.140625" style="37"/>
    <col min="11266" max="11266" width="67.85546875" style="37" customWidth="1"/>
    <col min="11267" max="11267" width="10.42578125" style="37" customWidth="1"/>
    <col min="11268" max="11268" width="19.28515625" style="37" customWidth="1"/>
    <col min="11269" max="11269" width="0" style="37" hidden="1" customWidth="1"/>
    <col min="11270" max="11270" width="15.28515625" style="37" customWidth="1"/>
    <col min="11271" max="11271" width="7.42578125" style="37" bestFit="1" customWidth="1"/>
    <col min="11272" max="11272" width="6.42578125" style="37" bestFit="1" customWidth="1"/>
    <col min="11273" max="11273" width="7.85546875" style="37" bestFit="1" customWidth="1"/>
    <col min="11274" max="11521" width="9.140625" style="37"/>
    <col min="11522" max="11522" width="67.85546875" style="37" customWidth="1"/>
    <col min="11523" max="11523" width="10.42578125" style="37" customWidth="1"/>
    <col min="11524" max="11524" width="19.28515625" style="37" customWidth="1"/>
    <col min="11525" max="11525" width="0" style="37" hidden="1" customWidth="1"/>
    <col min="11526" max="11526" width="15.28515625" style="37" customWidth="1"/>
    <col min="11527" max="11527" width="7.42578125" style="37" bestFit="1" customWidth="1"/>
    <col min="11528" max="11528" width="6.42578125" style="37" bestFit="1" customWidth="1"/>
    <col min="11529" max="11529" width="7.85546875" style="37" bestFit="1" customWidth="1"/>
    <col min="11530" max="11777" width="9.140625" style="37"/>
    <col min="11778" max="11778" width="67.85546875" style="37" customWidth="1"/>
    <col min="11779" max="11779" width="10.42578125" style="37" customWidth="1"/>
    <col min="11780" max="11780" width="19.28515625" style="37" customWidth="1"/>
    <col min="11781" max="11781" width="0" style="37" hidden="1" customWidth="1"/>
    <col min="11782" max="11782" width="15.28515625" style="37" customWidth="1"/>
    <col min="11783" max="11783" width="7.42578125" style="37" bestFit="1" customWidth="1"/>
    <col min="11784" max="11784" width="6.42578125" style="37" bestFit="1" customWidth="1"/>
    <col min="11785" max="11785" width="7.85546875" style="37" bestFit="1" customWidth="1"/>
    <col min="11786" max="12033" width="9.140625" style="37"/>
    <col min="12034" max="12034" width="67.85546875" style="37" customWidth="1"/>
    <col min="12035" max="12035" width="10.42578125" style="37" customWidth="1"/>
    <col min="12036" max="12036" width="19.28515625" style="37" customWidth="1"/>
    <col min="12037" max="12037" width="0" style="37" hidden="1" customWidth="1"/>
    <col min="12038" max="12038" width="15.28515625" style="37" customWidth="1"/>
    <col min="12039" max="12039" width="7.42578125" style="37" bestFit="1" customWidth="1"/>
    <col min="12040" max="12040" width="6.42578125" style="37" bestFit="1" customWidth="1"/>
    <col min="12041" max="12041" width="7.85546875" style="37" bestFit="1" customWidth="1"/>
    <col min="12042" max="12289" width="9.140625" style="37"/>
    <col min="12290" max="12290" width="67.85546875" style="37" customWidth="1"/>
    <col min="12291" max="12291" width="10.42578125" style="37" customWidth="1"/>
    <col min="12292" max="12292" width="19.28515625" style="37" customWidth="1"/>
    <col min="12293" max="12293" width="0" style="37" hidden="1" customWidth="1"/>
    <col min="12294" max="12294" width="15.28515625" style="37" customWidth="1"/>
    <col min="12295" max="12295" width="7.42578125" style="37" bestFit="1" customWidth="1"/>
    <col min="12296" max="12296" width="6.42578125" style="37" bestFit="1" customWidth="1"/>
    <col min="12297" max="12297" width="7.85546875" style="37" bestFit="1" customWidth="1"/>
    <col min="12298" max="12545" width="9.140625" style="37"/>
    <col min="12546" max="12546" width="67.85546875" style="37" customWidth="1"/>
    <col min="12547" max="12547" width="10.42578125" style="37" customWidth="1"/>
    <col min="12548" max="12548" width="19.28515625" style="37" customWidth="1"/>
    <col min="12549" max="12549" width="0" style="37" hidden="1" customWidth="1"/>
    <col min="12550" max="12550" width="15.28515625" style="37" customWidth="1"/>
    <col min="12551" max="12551" width="7.42578125" style="37" bestFit="1" customWidth="1"/>
    <col min="12552" max="12552" width="6.42578125" style="37" bestFit="1" customWidth="1"/>
    <col min="12553" max="12553" width="7.85546875" style="37" bestFit="1" customWidth="1"/>
    <col min="12554" max="12801" width="9.140625" style="37"/>
    <col min="12802" max="12802" width="67.85546875" style="37" customWidth="1"/>
    <col min="12803" max="12803" width="10.42578125" style="37" customWidth="1"/>
    <col min="12804" max="12804" width="19.28515625" style="37" customWidth="1"/>
    <col min="12805" max="12805" width="0" style="37" hidden="1" customWidth="1"/>
    <col min="12806" max="12806" width="15.28515625" style="37" customWidth="1"/>
    <col min="12807" max="12807" width="7.42578125" style="37" bestFit="1" customWidth="1"/>
    <col min="12808" max="12808" width="6.42578125" style="37" bestFit="1" customWidth="1"/>
    <col min="12809" max="12809" width="7.85546875" style="37" bestFit="1" customWidth="1"/>
    <col min="12810" max="13057" width="9.140625" style="37"/>
    <col min="13058" max="13058" width="67.85546875" style="37" customWidth="1"/>
    <col min="13059" max="13059" width="10.42578125" style="37" customWidth="1"/>
    <col min="13060" max="13060" width="19.28515625" style="37" customWidth="1"/>
    <col min="13061" max="13061" width="0" style="37" hidden="1" customWidth="1"/>
    <col min="13062" max="13062" width="15.28515625" style="37" customWidth="1"/>
    <col min="13063" max="13063" width="7.42578125" style="37" bestFit="1" customWidth="1"/>
    <col min="13064" max="13064" width="6.42578125" style="37" bestFit="1" customWidth="1"/>
    <col min="13065" max="13065" width="7.85546875" style="37" bestFit="1" customWidth="1"/>
    <col min="13066" max="13313" width="9.140625" style="37"/>
    <col min="13314" max="13314" width="67.85546875" style="37" customWidth="1"/>
    <col min="13315" max="13315" width="10.42578125" style="37" customWidth="1"/>
    <col min="13316" max="13316" width="19.28515625" style="37" customWidth="1"/>
    <col min="13317" max="13317" width="0" style="37" hidden="1" customWidth="1"/>
    <col min="13318" max="13318" width="15.28515625" style="37" customWidth="1"/>
    <col min="13319" max="13319" width="7.42578125" style="37" bestFit="1" customWidth="1"/>
    <col min="13320" max="13320" width="6.42578125" style="37" bestFit="1" customWidth="1"/>
    <col min="13321" max="13321" width="7.85546875" style="37" bestFit="1" customWidth="1"/>
    <col min="13322" max="13569" width="9.140625" style="37"/>
    <col min="13570" max="13570" width="67.85546875" style="37" customWidth="1"/>
    <col min="13571" max="13571" width="10.42578125" style="37" customWidth="1"/>
    <col min="13572" max="13572" width="19.28515625" style="37" customWidth="1"/>
    <col min="13573" max="13573" width="0" style="37" hidden="1" customWidth="1"/>
    <col min="13574" max="13574" width="15.28515625" style="37" customWidth="1"/>
    <col min="13575" max="13575" width="7.42578125" style="37" bestFit="1" customWidth="1"/>
    <col min="13576" max="13576" width="6.42578125" style="37" bestFit="1" customWidth="1"/>
    <col min="13577" max="13577" width="7.85546875" style="37" bestFit="1" customWidth="1"/>
    <col min="13578" max="13825" width="9.140625" style="37"/>
    <col min="13826" max="13826" width="67.85546875" style="37" customWidth="1"/>
    <col min="13827" max="13827" width="10.42578125" style="37" customWidth="1"/>
    <col min="13828" max="13828" width="19.28515625" style="37" customWidth="1"/>
    <col min="13829" max="13829" width="0" style="37" hidden="1" customWidth="1"/>
    <col min="13830" max="13830" width="15.28515625" style="37" customWidth="1"/>
    <col min="13831" max="13831" width="7.42578125" style="37" bestFit="1" customWidth="1"/>
    <col min="13832" max="13832" width="6.42578125" style="37" bestFit="1" customWidth="1"/>
    <col min="13833" max="13833" width="7.85546875" style="37" bestFit="1" customWidth="1"/>
    <col min="13834" max="14081" width="9.140625" style="37"/>
    <col min="14082" max="14082" width="67.85546875" style="37" customWidth="1"/>
    <col min="14083" max="14083" width="10.42578125" style="37" customWidth="1"/>
    <col min="14084" max="14084" width="19.28515625" style="37" customWidth="1"/>
    <col min="14085" max="14085" width="0" style="37" hidden="1" customWidth="1"/>
    <col min="14086" max="14086" width="15.28515625" style="37" customWidth="1"/>
    <col min="14087" max="14087" width="7.42578125" style="37" bestFit="1" customWidth="1"/>
    <col min="14088" max="14088" width="6.42578125" style="37" bestFit="1" customWidth="1"/>
    <col min="14089" max="14089" width="7.85546875" style="37" bestFit="1" customWidth="1"/>
    <col min="14090" max="14337" width="9.140625" style="37"/>
    <col min="14338" max="14338" width="67.85546875" style="37" customWidth="1"/>
    <col min="14339" max="14339" width="10.42578125" style="37" customWidth="1"/>
    <col min="14340" max="14340" width="19.28515625" style="37" customWidth="1"/>
    <col min="14341" max="14341" width="0" style="37" hidden="1" customWidth="1"/>
    <col min="14342" max="14342" width="15.28515625" style="37" customWidth="1"/>
    <col min="14343" max="14343" width="7.42578125" style="37" bestFit="1" customWidth="1"/>
    <col min="14344" max="14344" width="6.42578125" style="37" bestFit="1" customWidth="1"/>
    <col min="14345" max="14345" width="7.85546875" style="37" bestFit="1" customWidth="1"/>
    <col min="14346" max="14593" width="9.140625" style="37"/>
    <col min="14594" max="14594" width="67.85546875" style="37" customWidth="1"/>
    <col min="14595" max="14595" width="10.42578125" style="37" customWidth="1"/>
    <col min="14596" max="14596" width="19.28515625" style="37" customWidth="1"/>
    <col min="14597" max="14597" width="0" style="37" hidden="1" customWidth="1"/>
    <col min="14598" max="14598" width="15.28515625" style="37" customWidth="1"/>
    <col min="14599" max="14599" width="7.42578125" style="37" bestFit="1" customWidth="1"/>
    <col min="14600" max="14600" width="6.42578125" style="37" bestFit="1" customWidth="1"/>
    <col min="14601" max="14601" width="7.85546875" style="37" bestFit="1" customWidth="1"/>
    <col min="14602" max="14849" width="9.140625" style="37"/>
    <col min="14850" max="14850" width="67.85546875" style="37" customWidth="1"/>
    <col min="14851" max="14851" width="10.42578125" style="37" customWidth="1"/>
    <col min="14852" max="14852" width="19.28515625" style="37" customWidth="1"/>
    <col min="14853" max="14853" width="0" style="37" hidden="1" customWidth="1"/>
    <col min="14854" max="14854" width="15.28515625" style="37" customWidth="1"/>
    <col min="14855" max="14855" width="7.42578125" style="37" bestFit="1" customWidth="1"/>
    <col min="14856" max="14856" width="6.42578125" style="37" bestFit="1" customWidth="1"/>
    <col min="14857" max="14857" width="7.85546875" style="37" bestFit="1" customWidth="1"/>
    <col min="14858" max="15105" width="9.140625" style="37"/>
    <col min="15106" max="15106" width="67.85546875" style="37" customWidth="1"/>
    <col min="15107" max="15107" width="10.42578125" style="37" customWidth="1"/>
    <col min="15108" max="15108" width="19.28515625" style="37" customWidth="1"/>
    <col min="15109" max="15109" width="0" style="37" hidden="1" customWidth="1"/>
    <col min="15110" max="15110" width="15.28515625" style="37" customWidth="1"/>
    <col min="15111" max="15111" width="7.42578125" style="37" bestFit="1" customWidth="1"/>
    <col min="15112" max="15112" width="6.42578125" style="37" bestFit="1" customWidth="1"/>
    <col min="15113" max="15113" width="7.85546875" style="37" bestFit="1" customWidth="1"/>
    <col min="15114" max="15361" width="9.140625" style="37"/>
    <col min="15362" max="15362" width="67.85546875" style="37" customWidth="1"/>
    <col min="15363" max="15363" width="10.42578125" style="37" customWidth="1"/>
    <col min="15364" max="15364" width="19.28515625" style="37" customWidth="1"/>
    <col min="15365" max="15365" width="0" style="37" hidden="1" customWidth="1"/>
    <col min="15366" max="15366" width="15.28515625" style="37" customWidth="1"/>
    <col min="15367" max="15367" width="7.42578125" style="37" bestFit="1" customWidth="1"/>
    <col min="15368" max="15368" width="6.42578125" style="37" bestFit="1" customWidth="1"/>
    <col min="15369" max="15369" width="7.85546875" style="37" bestFit="1" customWidth="1"/>
    <col min="15370" max="15617" width="9.140625" style="37"/>
    <col min="15618" max="15618" width="67.85546875" style="37" customWidth="1"/>
    <col min="15619" max="15619" width="10.42578125" style="37" customWidth="1"/>
    <col min="15620" max="15620" width="19.28515625" style="37" customWidth="1"/>
    <col min="15621" max="15621" width="0" style="37" hidden="1" customWidth="1"/>
    <col min="15622" max="15622" width="15.28515625" style="37" customWidth="1"/>
    <col min="15623" max="15623" width="7.42578125" style="37" bestFit="1" customWidth="1"/>
    <col min="15624" max="15624" width="6.42578125" style="37" bestFit="1" customWidth="1"/>
    <col min="15625" max="15625" width="7.85546875" style="37" bestFit="1" customWidth="1"/>
    <col min="15626" max="15873" width="9.140625" style="37"/>
    <col min="15874" max="15874" width="67.85546875" style="37" customWidth="1"/>
    <col min="15875" max="15875" width="10.42578125" style="37" customWidth="1"/>
    <col min="15876" max="15876" width="19.28515625" style="37" customWidth="1"/>
    <col min="15877" max="15877" width="0" style="37" hidden="1" customWidth="1"/>
    <col min="15878" max="15878" width="15.28515625" style="37" customWidth="1"/>
    <col min="15879" max="15879" width="7.42578125" style="37" bestFit="1" customWidth="1"/>
    <col min="15880" max="15880" width="6.42578125" style="37" bestFit="1" customWidth="1"/>
    <col min="15881" max="15881" width="7.85546875" style="37" bestFit="1" customWidth="1"/>
    <col min="15882" max="16129" width="9.140625" style="37"/>
    <col min="16130" max="16130" width="67.85546875" style="37" customWidth="1"/>
    <col min="16131" max="16131" width="10.42578125" style="37" customWidth="1"/>
    <col min="16132" max="16132" width="19.28515625" style="37" customWidth="1"/>
    <col min="16133" max="16133" width="0" style="37" hidden="1" customWidth="1"/>
    <col min="16134" max="16134" width="15.28515625" style="37" customWidth="1"/>
    <col min="16135" max="16135" width="7.42578125" style="37" bestFit="1" customWidth="1"/>
    <col min="16136" max="16136" width="6.42578125" style="37" bestFit="1" customWidth="1"/>
    <col min="16137" max="16137" width="7.85546875" style="37" bestFit="1" customWidth="1"/>
    <col min="16138" max="16384" width="9.140625" style="37"/>
  </cols>
  <sheetData>
    <row r="1" spans="1:19" ht="13.5" thickBot="1" x14ac:dyDescent="0.25"/>
    <row r="2" spans="1:19" s="13" customFormat="1" ht="20.25" customHeight="1" x14ac:dyDescent="0.2">
      <c r="A2" s="252" t="s">
        <v>40</v>
      </c>
      <c r="B2" s="253" t="str">
        <f>Planilha!C2</f>
        <v>CAMARA MUNICIPAL DE JARDINOPOLIS</v>
      </c>
      <c r="C2" s="254"/>
      <c r="D2" s="255"/>
      <c r="E2" s="256"/>
      <c r="F2" s="256"/>
      <c r="G2" s="256"/>
      <c r="H2" s="256"/>
      <c r="I2" s="257"/>
      <c r="J2" s="37"/>
      <c r="K2" s="37"/>
      <c r="L2" s="37"/>
      <c r="M2" s="37"/>
      <c r="N2" s="37"/>
      <c r="O2" s="37"/>
      <c r="P2" s="37"/>
      <c r="S2" s="14"/>
    </row>
    <row r="3" spans="1:19" s="13" customFormat="1" ht="20.25" customHeight="1" x14ac:dyDescent="0.2">
      <c r="A3" s="201" t="s">
        <v>41</v>
      </c>
      <c r="B3" s="202" t="str">
        <f>Planilha!C3</f>
        <v>REFORMA E AMPLIAÇÃO DO TELHADO DO PRÉDIO DA CAMARA MUNICIPAL DE JARDINOPOLIS</v>
      </c>
      <c r="C3" s="115"/>
      <c r="D3" s="116"/>
      <c r="E3" s="159"/>
      <c r="F3" s="159"/>
      <c r="G3" s="159"/>
      <c r="H3" s="159"/>
      <c r="I3" s="234"/>
      <c r="J3" s="37"/>
      <c r="K3" s="37"/>
      <c r="L3" s="37"/>
      <c r="M3" s="37"/>
      <c r="N3" s="37"/>
      <c r="O3" s="37"/>
      <c r="P3" s="37"/>
      <c r="S3" s="14"/>
    </row>
    <row r="4" spans="1:19" ht="20.25" customHeight="1" thickBot="1" x14ac:dyDescent="0.25">
      <c r="A4" s="204" t="s">
        <v>42</v>
      </c>
      <c r="B4" s="226" t="str">
        <f>Planilha!C4</f>
        <v xml:space="preserve">PRAÇA JOÃO GUIMARÃES, 60 - CENTRO </v>
      </c>
      <c r="C4" s="258"/>
      <c r="D4" s="258"/>
      <c r="E4" s="258"/>
      <c r="F4" s="259"/>
      <c r="G4" s="258"/>
      <c r="H4" s="258"/>
      <c r="I4" s="260"/>
    </row>
    <row r="5" spans="1:19" ht="5.25" customHeight="1" x14ac:dyDescent="0.2">
      <c r="A5" s="296" t="s">
        <v>12</v>
      </c>
      <c r="B5" s="297"/>
      <c r="C5" s="297"/>
      <c r="D5" s="297"/>
      <c r="E5" s="297"/>
      <c r="F5" s="297"/>
      <c r="G5" s="297"/>
      <c r="H5" s="297"/>
      <c r="I5" s="298"/>
    </row>
    <row r="6" spans="1:19" ht="22.5" customHeight="1" x14ac:dyDescent="0.2">
      <c r="A6" s="299"/>
      <c r="B6" s="300"/>
      <c r="C6" s="300"/>
      <c r="D6" s="300"/>
      <c r="E6" s="300"/>
      <c r="F6" s="300"/>
      <c r="G6" s="300"/>
      <c r="H6" s="300"/>
      <c r="I6" s="301"/>
    </row>
    <row r="7" spans="1:19" ht="22.5" customHeight="1" thickBot="1" x14ac:dyDescent="0.25"/>
    <row r="8" spans="1:19" ht="21.75" customHeight="1" x14ac:dyDescent="0.2">
      <c r="A8" s="294" t="s">
        <v>13</v>
      </c>
      <c r="B8" s="302" t="s">
        <v>34</v>
      </c>
      <c r="C8" s="302" t="s">
        <v>14</v>
      </c>
      <c r="D8" s="304" t="s">
        <v>15</v>
      </c>
      <c r="E8" s="77"/>
      <c r="F8" s="306" t="s">
        <v>16</v>
      </c>
      <c r="G8" s="308" t="s">
        <v>17</v>
      </c>
      <c r="H8" s="308"/>
      <c r="I8" s="309"/>
    </row>
    <row r="9" spans="1:19" s="38" customFormat="1" ht="21.75" customHeight="1" thickBot="1" x14ac:dyDescent="0.25">
      <c r="A9" s="295"/>
      <c r="B9" s="303"/>
      <c r="C9" s="303"/>
      <c r="D9" s="305"/>
      <c r="E9" s="78"/>
      <c r="F9" s="307"/>
      <c r="G9" s="40" t="s">
        <v>18</v>
      </c>
      <c r="H9" s="40" t="s">
        <v>19</v>
      </c>
      <c r="I9" s="41" t="s">
        <v>20</v>
      </c>
    </row>
    <row r="10" spans="1:19" ht="26.25" customHeight="1" x14ac:dyDescent="0.2">
      <c r="A10" s="42" t="s">
        <v>4</v>
      </c>
      <c r="B10" s="89" t="s">
        <v>21</v>
      </c>
      <c r="C10" s="43" t="s">
        <v>22</v>
      </c>
      <c r="D10" s="75">
        <v>5.0999999999999996</v>
      </c>
      <c r="E10" s="44">
        <f>1+D10/100</f>
        <v>1.0509999999999999</v>
      </c>
      <c r="F10" s="45" t="str">
        <f>IF(D10=""," ",IF(OR(D10&lt;G10,D10&gt;I10),"NÃO OK","OK"))</f>
        <v>OK</v>
      </c>
      <c r="G10" s="46">
        <v>0.11</v>
      </c>
      <c r="H10" s="47">
        <v>4.07</v>
      </c>
      <c r="I10" s="48">
        <v>8.0299999999999994</v>
      </c>
    </row>
    <row r="11" spans="1:19" ht="26.25" customHeight="1" x14ac:dyDescent="0.2">
      <c r="A11" s="49" t="s">
        <v>5</v>
      </c>
      <c r="B11" s="80" t="s">
        <v>23</v>
      </c>
      <c r="C11" s="79" t="s">
        <v>24</v>
      </c>
      <c r="D11" s="76">
        <v>0.75</v>
      </c>
      <c r="E11" s="50">
        <f>1+D11/100</f>
        <v>1.0075000000000001</v>
      </c>
      <c r="F11" s="51" t="str">
        <f>IF(D11=""," ",IF(OR(D11&lt;G11,D11&gt;I11),"NÃO OK","OK"))</f>
        <v>OK</v>
      </c>
      <c r="G11" s="52">
        <v>0</v>
      </c>
      <c r="H11" s="53">
        <v>0.59</v>
      </c>
      <c r="I11" s="54">
        <v>1.2</v>
      </c>
    </row>
    <row r="12" spans="1:19" ht="26.25" customHeight="1" x14ac:dyDescent="0.2">
      <c r="A12" s="49" t="s">
        <v>6</v>
      </c>
      <c r="B12" s="80" t="s">
        <v>25</v>
      </c>
      <c r="C12" s="79" t="s">
        <v>26</v>
      </c>
      <c r="D12" s="76">
        <v>1.35</v>
      </c>
      <c r="E12" s="50">
        <f>1+D12/100</f>
        <v>1.0135000000000001</v>
      </c>
      <c r="F12" s="51" t="str">
        <f>IF(D12=""," ",IF(OR(D12&lt;G12,D12&gt;I12),"NÃO OK","OK"))</f>
        <v>OK</v>
      </c>
      <c r="G12" s="52">
        <v>0</v>
      </c>
      <c r="H12" s="53">
        <v>1.18</v>
      </c>
      <c r="I12" s="54">
        <v>2.4700000000000002</v>
      </c>
    </row>
    <row r="13" spans="1:19" ht="26.25" customHeight="1" x14ac:dyDescent="0.2">
      <c r="A13" s="49" t="s">
        <v>7</v>
      </c>
      <c r="B13" s="80" t="s">
        <v>27</v>
      </c>
      <c r="C13" s="79" t="s">
        <v>28</v>
      </c>
      <c r="D13" s="76">
        <f>C20</f>
        <v>5.65</v>
      </c>
      <c r="E13" s="50">
        <f>1-D13/100</f>
        <v>0.94350000000000001</v>
      </c>
      <c r="F13" s="51" t="str">
        <f>IF(D13=""," ",IF(OR(D13&lt;G13,D13&gt;I13),"NÃO OK","OK"))</f>
        <v>OK</v>
      </c>
      <c r="G13" s="52">
        <v>5.65</v>
      </c>
      <c r="H13" s="53">
        <v>7.65</v>
      </c>
      <c r="I13" s="54">
        <v>9.0299999999999994</v>
      </c>
    </row>
    <row r="14" spans="1:19" ht="26.25" customHeight="1" thickBot="1" x14ac:dyDescent="0.25">
      <c r="A14" s="81" t="s">
        <v>9</v>
      </c>
      <c r="B14" s="82" t="s">
        <v>29</v>
      </c>
      <c r="C14" s="66" t="s">
        <v>30</v>
      </c>
      <c r="D14" s="83">
        <v>5.5</v>
      </c>
      <c r="E14" s="84">
        <f>1+D14/100</f>
        <v>1.0549999999999999</v>
      </c>
      <c r="F14" s="85" t="str">
        <f>IF(D14=""," ",IF(OR(D14&lt;G14,D14&gt;I14),"NÃO OK","OK"))</f>
        <v>OK</v>
      </c>
      <c r="G14" s="86">
        <v>3.83</v>
      </c>
      <c r="H14" s="87">
        <v>6.9</v>
      </c>
      <c r="I14" s="88">
        <v>9.9600000000000009</v>
      </c>
    </row>
    <row r="15" spans="1:19" ht="13.5" thickBot="1" x14ac:dyDescent="0.25">
      <c r="A15" s="118"/>
      <c r="B15" s="55"/>
      <c r="C15" s="63"/>
      <c r="D15" s="56"/>
      <c r="E15" s="56"/>
      <c r="F15" s="57"/>
      <c r="G15" s="58"/>
      <c r="H15" s="59"/>
      <c r="I15" s="60"/>
    </row>
    <row r="16" spans="1:19" x14ac:dyDescent="0.2">
      <c r="A16" s="118"/>
      <c r="B16" s="119" t="s">
        <v>69</v>
      </c>
      <c r="C16" s="120"/>
      <c r="D16" s="56"/>
      <c r="E16" s="56"/>
      <c r="F16" s="57"/>
      <c r="G16" s="58"/>
      <c r="H16" s="59"/>
      <c r="I16" s="60"/>
    </row>
    <row r="17" spans="1:9" x14ac:dyDescent="0.2">
      <c r="A17" s="118"/>
      <c r="B17" s="121" t="s">
        <v>70</v>
      </c>
      <c r="C17" s="122">
        <v>3</v>
      </c>
      <c r="D17" s="56"/>
      <c r="E17" s="56"/>
      <c r="F17" s="57"/>
      <c r="G17" s="58"/>
      <c r="H17" s="59"/>
      <c r="I17" s="60"/>
    </row>
    <row r="18" spans="1:9" x14ac:dyDescent="0.2">
      <c r="A18" s="118"/>
      <c r="B18" s="121" t="s">
        <v>71</v>
      </c>
      <c r="C18" s="122">
        <v>2</v>
      </c>
      <c r="D18" s="56"/>
      <c r="E18" s="56"/>
      <c r="F18" s="57"/>
      <c r="G18" s="58"/>
      <c r="H18" s="59"/>
      <c r="I18" s="60"/>
    </row>
    <row r="19" spans="1:9" x14ac:dyDescent="0.2">
      <c r="A19" s="118"/>
      <c r="B19" s="121" t="s">
        <v>72</v>
      </c>
      <c r="C19" s="122">
        <v>0.65</v>
      </c>
      <c r="D19" s="56"/>
      <c r="E19" s="56"/>
      <c r="F19" s="57"/>
      <c r="G19" s="58"/>
      <c r="H19" s="59"/>
      <c r="I19" s="60"/>
    </row>
    <row r="20" spans="1:9" ht="13.5" thickBot="1" x14ac:dyDescent="0.25">
      <c r="A20" s="118"/>
      <c r="B20" s="123" t="s">
        <v>73</v>
      </c>
      <c r="C20" s="124">
        <f>SUM(C17:C19)</f>
        <v>5.65</v>
      </c>
      <c r="D20" s="56"/>
      <c r="E20" s="56"/>
      <c r="F20" s="57"/>
      <c r="G20" s="58"/>
      <c r="H20" s="59"/>
      <c r="I20" s="60"/>
    </row>
    <row r="21" spans="1:9" x14ac:dyDescent="0.2">
      <c r="A21" s="118"/>
      <c r="B21" s="55"/>
      <c r="C21" s="63"/>
      <c r="D21" s="56"/>
      <c r="E21" s="56"/>
      <c r="F21" s="57"/>
      <c r="G21" s="58"/>
      <c r="H21" s="59"/>
      <c r="I21" s="60"/>
    </row>
    <row r="22" spans="1:9" s="61" customFormat="1" ht="12.75" customHeight="1" x14ac:dyDescent="0.2">
      <c r="B22" s="55"/>
      <c r="C22" s="56"/>
      <c r="D22" s="56"/>
      <c r="E22" s="56"/>
      <c r="F22" s="57"/>
      <c r="G22" s="58"/>
      <c r="H22" s="59"/>
      <c r="I22" s="60"/>
    </row>
    <row r="23" spans="1:9" x14ac:dyDescent="0.2">
      <c r="B23" s="62"/>
      <c r="C23" s="63"/>
      <c r="D23" s="63"/>
      <c r="E23" s="63"/>
      <c r="F23" s="64"/>
      <c r="G23" s="63"/>
      <c r="H23" s="63"/>
      <c r="I23" s="65"/>
    </row>
    <row r="24" spans="1:9" x14ac:dyDescent="0.2">
      <c r="B24" s="282" t="s">
        <v>31</v>
      </c>
      <c r="C24" s="283"/>
      <c r="D24" s="283"/>
      <c r="E24" s="283"/>
      <c r="F24" s="283"/>
      <c r="G24" s="283"/>
      <c r="H24" s="283"/>
      <c r="I24" s="284"/>
    </row>
    <row r="25" spans="1:9" x14ac:dyDescent="0.2">
      <c r="B25" s="282"/>
      <c r="C25" s="286" t="s">
        <v>32</v>
      </c>
      <c r="D25" s="288">
        <f>IF(D10="","",ROUND(100*(((E10*E11*E12*E14)/E13)-1),2))</f>
        <v>20</v>
      </c>
      <c r="E25" s="117"/>
      <c r="F25" s="286" t="str">
        <f>IF(D25=""," ",IF(OR(D25&lt;G25,D25&gt;I25),"NÃO OK","OK"))</f>
        <v>OK</v>
      </c>
      <c r="G25" s="290">
        <v>20</v>
      </c>
      <c r="H25" s="290">
        <v>25</v>
      </c>
      <c r="I25" s="292">
        <v>30</v>
      </c>
    </row>
    <row r="26" spans="1:9" x14ac:dyDescent="0.2">
      <c r="B26" s="282"/>
      <c r="C26" s="286"/>
      <c r="D26" s="288"/>
      <c r="E26" s="117"/>
      <c r="F26" s="286"/>
      <c r="G26" s="290"/>
      <c r="H26" s="290"/>
      <c r="I26" s="292"/>
    </row>
    <row r="27" spans="1:9" x14ac:dyDescent="0.2">
      <c r="B27" s="282"/>
      <c r="C27" s="286"/>
      <c r="D27" s="288"/>
      <c r="E27" s="117"/>
      <c r="F27" s="286"/>
      <c r="G27" s="290"/>
      <c r="H27" s="290"/>
      <c r="I27" s="292"/>
    </row>
    <row r="28" spans="1:9" ht="13.5" thickBot="1" x14ac:dyDescent="0.25">
      <c r="B28" s="285"/>
      <c r="C28" s="287"/>
      <c r="D28" s="289"/>
      <c r="E28" s="66"/>
      <c r="F28" s="287"/>
      <c r="G28" s="291"/>
      <c r="H28" s="291"/>
      <c r="I28" s="293"/>
    </row>
    <row r="29" spans="1:9" s="67" customFormat="1" x14ac:dyDescent="0.2">
      <c r="C29" s="69"/>
      <c r="D29" s="69"/>
      <c r="E29" s="68"/>
    </row>
    <row r="30" spans="1:9" s="67" customFormat="1" x14ac:dyDescent="0.2">
      <c r="C30" s="69"/>
      <c r="D30" s="69"/>
      <c r="E30" s="68"/>
    </row>
    <row r="31" spans="1:9" s="67" customFormat="1" ht="15" x14ac:dyDescent="0.2">
      <c r="C31" s="69"/>
      <c r="D31" s="69"/>
      <c r="E31" s="68"/>
      <c r="F31" s="12" t="s">
        <v>149</v>
      </c>
    </row>
    <row r="32" spans="1:9" s="67" customFormat="1" x14ac:dyDescent="0.2">
      <c r="C32" s="69"/>
      <c r="D32" s="69"/>
      <c r="E32" s="68"/>
    </row>
    <row r="33" spans="2:259" s="67" customFormat="1" x14ac:dyDescent="0.2">
      <c r="B33" s="70"/>
      <c r="C33" s="69"/>
      <c r="D33" s="69"/>
      <c r="E33" s="68"/>
    </row>
    <row r="34" spans="2:259" s="67" customFormat="1" x14ac:dyDescent="0.2">
      <c r="B34" s="71"/>
      <c r="C34" s="69"/>
      <c r="D34" s="69"/>
      <c r="E34" s="68"/>
    </row>
    <row r="35" spans="2:259" s="67" customFormat="1" x14ac:dyDescent="0.2">
      <c r="B35" s="71"/>
      <c r="C35" s="72"/>
      <c r="D35" s="69"/>
      <c r="E35" s="68"/>
    </row>
    <row r="36" spans="2:259" s="67" customFormat="1" x14ac:dyDescent="0.2">
      <c r="B36" s="71"/>
      <c r="C36" s="73" t="s">
        <v>33</v>
      </c>
      <c r="D36" s="69"/>
      <c r="E36" s="68"/>
    </row>
    <row r="37" spans="2:259" s="67" customFormat="1" ht="15.75" x14ac:dyDescent="0.25">
      <c r="B37" s="71"/>
      <c r="C37" s="5" t="s">
        <v>35</v>
      </c>
      <c r="D37" s="69"/>
      <c r="E37" s="68"/>
    </row>
    <row r="38" spans="2:259" s="67" customFormat="1" ht="15" x14ac:dyDescent="0.25">
      <c r="B38" s="71"/>
      <c r="C38" s="6" t="s">
        <v>1</v>
      </c>
      <c r="D38" s="69"/>
      <c r="E38" s="68"/>
    </row>
    <row r="39" spans="2:259" s="67" customFormat="1" x14ac:dyDescent="0.2">
      <c r="B39" s="71"/>
      <c r="C39" s="7" t="s">
        <v>2</v>
      </c>
      <c r="D39" s="69"/>
      <c r="E39" s="68"/>
    </row>
    <row r="40" spans="2:259" s="67" customFormat="1" x14ac:dyDescent="0.2">
      <c r="B40" s="71"/>
      <c r="C40" s="72"/>
      <c r="D40" s="69"/>
      <c r="E40" s="68"/>
    </row>
    <row r="41" spans="2:259" s="67" customFormat="1" ht="13.5" x14ac:dyDescent="0.2">
      <c r="B41" s="71"/>
      <c r="C41" s="2"/>
      <c r="D41" s="69"/>
      <c r="E41" s="68"/>
    </row>
    <row r="42" spans="2:259" s="74" customFormat="1" ht="13.5" x14ac:dyDescent="0.2">
      <c r="B42" s="71"/>
      <c r="C42" s="2"/>
      <c r="D42" s="69"/>
      <c r="E42" s="68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  <c r="IW42" s="67"/>
      <c r="IX42" s="67"/>
      <c r="IY42" s="67"/>
    </row>
    <row r="43" spans="2:259" s="74" customFormat="1" ht="16.5" x14ac:dyDescent="0.25">
      <c r="B43" s="71"/>
      <c r="C43" s="4"/>
      <c r="D43" s="69"/>
      <c r="E43" s="68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  <c r="IW43" s="67"/>
      <c r="IX43" s="67"/>
      <c r="IY43" s="67"/>
    </row>
    <row r="44" spans="2:259" s="74" customFormat="1" ht="15.75" x14ac:dyDescent="0.25">
      <c r="B44" s="71"/>
      <c r="C44" s="5"/>
      <c r="D44" s="69"/>
      <c r="E44" s="68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  <c r="IW44" s="67"/>
      <c r="IX44" s="67"/>
      <c r="IY44" s="67"/>
    </row>
    <row r="45" spans="2:259" s="74" customFormat="1" ht="15" x14ac:dyDescent="0.25">
      <c r="B45" s="71"/>
      <c r="C45" s="6"/>
      <c r="D45" s="69"/>
      <c r="E45" s="68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  <c r="IW45" s="67"/>
      <c r="IX45" s="67"/>
      <c r="IY45" s="67"/>
    </row>
    <row r="46" spans="2:259" s="74" customFormat="1" x14ac:dyDescent="0.2">
      <c r="B46" s="71"/>
      <c r="C46" s="7"/>
      <c r="D46" s="69"/>
      <c r="E46" s="68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  <c r="IW46" s="67"/>
      <c r="IX46" s="67"/>
      <c r="IY46" s="67"/>
    </row>
    <row r="47" spans="2:259" s="67" customFormat="1" x14ac:dyDescent="0.2">
      <c r="B47" s="71"/>
      <c r="D47" s="69"/>
      <c r="E47" s="68"/>
    </row>
    <row r="52" spans="3:9" x14ac:dyDescent="0.2">
      <c r="C52" s="37"/>
      <c r="D52" s="37"/>
      <c r="E52" s="37"/>
      <c r="F52" s="37"/>
      <c r="G52" s="37"/>
      <c r="H52" s="37"/>
      <c r="I52" s="37"/>
    </row>
    <row r="53" spans="3:9" x14ac:dyDescent="0.2">
      <c r="C53" s="37"/>
      <c r="D53" s="37"/>
      <c r="E53" s="37"/>
      <c r="F53" s="37"/>
      <c r="G53" s="37"/>
      <c r="H53" s="37"/>
      <c r="I53" s="37"/>
    </row>
    <row r="54" spans="3:9" x14ac:dyDescent="0.2">
      <c r="C54" s="37"/>
      <c r="D54" s="37"/>
      <c r="E54" s="37"/>
      <c r="F54" s="37"/>
      <c r="G54" s="37"/>
      <c r="H54" s="37"/>
      <c r="I54" s="37"/>
    </row>
    <row r="55" spans="3:9" x14ac:dyDescent="0.2">
      <c r="C55" s="37"/>
      <c r="D55" s="37"/>
      <c r="E55" s="37"/>
      <c r="F55" s="37"/>
      <c r="G55" s="37"/>
      <c r="H55" s="37"/>
      <c r="I55" s="37"/>
    </row>
    <row r="56" spans="3:9" x14ac:dyDescent="0.2">
      <c r="C56" s="37"/>
      <c r="D56" s="37"/>
      <c r="E56" s="37"/>
      <c r="F56" s="37"/>
      <c r="G56" s="37"/>
      <c r="H56" s="37"/>
      <c r="I56" s="37"/>
    </row>
    <row r="57" spans="3:9" x14ac:dyDescent="0.2">
      <c r="C57" s="37"/>
      <c r="D57" s="37"/>
      <c r="E57" s="37"/>
      <c r="F57" s="37"/>
      <c r="G57" s="37"/>
      <c r="H57" s="37"/>
      <c r="I57" s="37"/>
    </row>
    <row r="58" spans="3:9" x14ac:dyDescent="0.2">
      <c r="C58" s="37"/>
      <c r="D58" s="37"/>
      <c r="E58" s="37"/>
      <c r="F58" s="37"/>
      <c r="G58" s="37"/>
      <c r="H58" s="37"/>
      <c r="I58" s="37"/>
    </row>
    <row r="59" spans="3:9" x14ac:dyDescent="0.2">
      <c r="C59" s="37"/>
      <c r="D59" s="37"/>
      <c r="E59" s="37"/>
      <c r="F59" s="37"/>
      <c r="G59" s="37"/>
      <c r="H59" s="37"/>
      <c r="I59" s="37"/>
    </row>
    <row r="60" spans="3:9" x14ac:dyDescent="0.2">
      <c r="C60" s="37"/>
      <c r="D60" s="37"/>
      <c r="E60" s="37"/>
      <c r="F60" s="37"/>
      <c r="G60" s="37"/>
      <c r="H60" s="37"/>
      <c r="I60" s="37"/>
    </row>
    <row r="61" spans="3:9" x14ac:dyDescent="0.2">
      <c r="C61" s="37"/>
      <c r="D61" s="37"/>
      <c r="E61" s="37"/>
      <c r="F61" s="37"/>
      <c r="G61" s="37"/>
      <c r="H61" s="37"/>
      <c r="I61" s="37"/>
    </row>
    <row r="62" spans="3:9" x14ac:dyDescent="0.2">
      <c r="C62" s="37"/>
      <c r="D62" s="37"/>
      <c r="E62" s="37"/>
      <c r="F62" s="37"/>
      <c r="G62" s="37"/>
      <c r="H62" s="37"/>
      <c r="I62" s="37"/>
    </row>
    <row r="63" spans="3:9" x14ac:dyDescent="0.2">
      <c r="C63" s="37"/>
      <c r="D63" s="37"/>
      <c r="E63" s="37"/>
      <c r="F63" s="37"/>
      <c r="G63" s="37"/>
      <c r="H63" s="37"/>
      <c r="I63" s="37"/>
    </row>
    <row r="64" spans="3:9" x14ac:dyDescent="0.2">
      <c r="C64" s="37"/>
      <c r="D64" s="37"/>
      <c r="E64" s="37"/>
      <c r="F64" s="37"/>
      <c r="G64" s="37"/>
      <c r="H64" s="37"/>
      <c r="I64" s="37"/>
    </row>
    <row r="65" spans="3:9" x14ac:dyDescent="0.2">
      <c r="C65" s="37"/>
      <c r="D65" s="37"/>
      <c r="E65" s="37"/>
      <c r="F65" s="37"/>
      <c r="G65" s="37"/>
      <c r="H65" s="37"/>
      <c r="I65" s="37"/>
    </row>
    <row r="66" spans="3:9" x14ac:dyDescent="0.2">
      <c r="C66" s="37"/>
      <c r="D66" s="37"/>
      <c r="E66" s="37"/>
      <c r="F66" s="37"/>
      <c r="G66" s="37"/>
      <c r="H66" s="37"/>
      <c r="I66" s="37"/>
    </row>
    <row r="67" spans="3:9" x14ac:dyDescent="0.2">
      <c r="C67" s="37"/>
      <c r="D67" s="37"/>
      <c r="E67" s="37"/>
      <c r="F67" s="37"/>
      <c r="G67" s="37"/>
      <c r="H67" s="37"/>
      <c r="I67" s="37"/>
    </row>
    <row r="68" spans="3:9" x14ac:dyDescent="0.2">
      <c r="C68" s="37"/>
      <c r="D68" s="37"/>
      <c r="E68" s="37"/>
      <c r="F68" s="37"/>
      <c r="G68" s="37"/>
      <c r="H68" s="37"/>
      <c r="I68" s="37"/>
    </row>
    <row r="69" spans="3:9" x14ac:dyDescent="0.2">
      <c r="C69" s="37"/>
      <c r="D69" s="37"/>
      <c r="E69" s="37"/>
      <c r="F69" s="37"/>
      <c r="G69" s="37"/>
      <c r="H69" s="37"/>
      <c r="I69" s="37"/>
    </row>
    <row r="70" spans="3:9" x14ac:dyDescent="0.2">
      <c r="C70" s="37"/>
      <c r="D70" s="37"/>
      <c r="E70" s="37"/>
      <c r="F70" s="37"/>
      <c r="G70" s="37"/>
      <c r="H70" s="37"/>
      <c r="I70" s="37"/>
    </row>
    <row r="71" spans="3:9" x14ac:dyDescent="0.2">
      <c r="C71" s="37"/>
      <c r="D71" s="37"/>
      <c r="E71" s="37"/>
      <c r="F71" s="37"/>
      <c r="G71" s="37"/>
      <c r="H71" s="37"/>
      <c r="I71" s="37"/>
    </row>
    <row r="72" spans="3:9" x14ac:dyDescent="0.2">
      <c r="C72" s="37"/>
      <c r="D72" s="37"/>
      <c r="E72" s="37"/>
      <c r="F72" s="37"/>
      <c r="G72" s="37"/>
      <c r="H72" s="37"/>
      <c r="I72" s="37"/>
    </row>
    <row r="73" spans="3:9" x14ac:dyDescent="0.2">
      <c r="C73" s="37"/>
      <c r="D73" s="37"/>
      <c r="E73" s="37"/>
      <c r="F73" s="37"/>
      <c r="G73" s="37"/>
      <c r="H73" s="37"/>
      <c r="I73" s="37"/>
    </row>
    <row r="74" spans="3:9" x14ac:dyDescent="0.2">
      <c r="C74" s="37"/>
      <c r="D74" s="37"/>
      <c r="E74" s="37"/>
      <c r="F74" s="37"/>
      <c r="G74" s="37"/>
      <c r="H74" s="37"/>
      <c r="I74" s="37"/>
    </row>
    <row r="75" spans="3:9" x14ac:dyDescent="0.2">
      <c r="C75" s="37"/>
      <c r="D75" s="37"/>
      <c r="E75" s="37"/>
      <c r="F75" s="37"/>
      <c r="G75" s="37"/>
      <c r="H75" s="37"/>
      <c r="I75" s="37"/>
    </row>
    <row r="76" spans="3:9" x14ac:dyDescent="0.2">
      <c r="C76" s="37"/>
      <c r="D76" s="37"/>
      <c r="E76" s="37"/>
      <c r="F76" s="37"/>
      <c r="G76" s="37"/>
      <c r="H76" s="37"/>
      <c r="I76" s="37"/>
    </row>
    <row r="77" spans="3:9" x14ac:dyDescent="0.2">
      <c r="C77" s="37"/>
      <c r="D77" s="37"/>
      <c r="E77" s="37"/>
      <c r="F77" s="37"/>
      <c r="G77" s="37"/>
      <c r="H77" s="37"/>
      <c r="I77" s="37"/>
    </row>
    <row r="78" spans="3:9" x14ac:dyDescent="0.2">
      <c r="C78" s="37"/>
      <c r="D78" s="37"/>
      <c r="E78" s="37"/>
      <c r="F78" s="37"/>
      <c r="G78" s="37"/>
      <c r="H78" s="37"/>
      <c r="I78" s="37"/>
    </row>
    <row r="79" spans="3:9" x14ac:dyDescent="0.2">
      <c r="C79" s="37"/>
      <c r="D79" s="37"/>
      <c r="E79" s="37"/>
      <c r="F79" s="37"/>
      <c r="G79" s="37"/>
      <c r="H79" s="37"/>
      <c r="I79" s="37"/>
    </row>
    <row r="80" spans="3:9" x14ac:dyDescent="0.2">
      <c r="C80" s="37"/>
      <c r="D80" s="37"/>
      <c r="E80" s="37"/>
      <c r="F80" s="37"/>
      <c r="G80" s="37"/>
      <c r="H80" s="37"/>
      <c r="I80" s="37"/>
    </row>
    <row r="81" spans="3:9" x14ac:dyDescent="0.2">
      <c r="C81" s="37"/>
      <c r="D81" s="37"/>
      <c r="E81" s="37"/>
      <c r="F81" s="37"/>
      <c r="G81" s="37"/>
      <c r="H81" s="37"/>
      <c r="I81" s="37"/>
    </row>
    <row r="82" spans="3:9" x14ac:dyDescent="0.2">
      <c r="C82" s="37"/>
      <c r="D82" s="37"/>
      <c r="E82" s="37"/>
      <c r="F82" s="37"/>
      <c r="G82" s="37"/>
      <c r="H82" s="37"/>
      <c r="I82" s="37"/>
    </row>
    <row r="83" spans="3:9" x14ac:dyDescent="0.2">
      <c r="C83" s="37"/>
      <c r="D83" s="37"/>
      <c r="E83" s="37"/>
      <c r="F83" s="37"/>
      <c r="G83" s="37"/>
      <c r="H83" s="37"/>
      <c r="I83" s="37"/>
    </row>
    <row r="84" spans="3:9" x14ac:dyDescent="0.2">
      <c r="C84" s="37"/>
      <c r="D84" s="37"/>
      <c r="E84" s="37"/>
      <c r="F84" s="37"/>
      <c r="G84" s="37"/>
      <c r="H84" s="37"/>
      <c r="I84" s="37"/>
    </row>
    <row r="85" spans="3:9" x14ac:dyDescent="0.2">
      <c r="C85" s="37"/>
      <c r="D85" s="37"/>
      <c r="E85" s="37"/>
      <c r="F85" s="37"/>
      <c r="G85" s="37"/>
      <c r="H85" s="37"/>
      <c r="I85" s="37"/>
    </row>
    <row r="86" spans="3:9" x14ac:dyDescent="0.2">
      <c r="C86" s="37"/>
      <c r="D86" s="37"/>
      <c r="E86" s="37"/>
      <c r="F86" s="37"/>
      <c r="G86" s="37"/>
      <c r="H86" s="37"/>
      <c r="I86" s="37"/>
    </row>
    <row r="87" spans="3:9" x14ac:dyDescent="0.2">
      <c r="C87" s="37"/>
      <c r="D87" s="37"/>
      <c r="E87" s="37"/>
      <c r="F87" s="37"/>
      <c r="G87" s="37"/>
      <c r="H87" s="37"/>
      <c r="I87" s="37"/>
    </row>
    <row r="88" spans="3:9" x14ac:dyDescent="0.2">
      <c r="C88" s="37"/>
      <c r="D88" s="37"/>
      <c r="E88" s="37"/>
      <c r="F88" s="37"/>
      <c r="G88" s="37"/>
      <c r="H88" s="37"/>
      <c r="I88" s="37"/>
    </row>
    <row r="89" spans="3:9" x14ac:dyDescent="0.2">
      <c r="C89" s="37"/>
      <c r="D89" s="37"/>
      <c r="E89" s="37"/>
      <c r="F89" s="37"/>
      <c r="G89" s="37"/>
      <c r="H89" s="37"/>
      <c r="I89" s="37"/>
    </row>
    <row r="90" spans="3:9" x14ac:dyDescent="0.2">
      <c r="C90" s="37"/>
      <c r="D90" s="37"/>
      <c r="E90" s="37"/>
      <c r="F90" s="37"/>
      <c r="G90" s="37"/>
      <c r="H90" s="37"/>
      <c r="I90" s="37"/>
    </row>
    <row r="91" spans="3:9" x14ac:dyDescent="0.2">
      <c r="C91" s="37"/>
      <c r="D91" s="37"/>
      <c r="E91" s="37"/>
      <c r="F91" s="37"/>
      <c r="G91" s="37"/>
      <c r="H91" s="37"/>
      <c r="I91" s="37"/>
    </row>
    <row r="92" spans="3:9" x14ac:dyDescent="0.2">
      <c r="C92" s="37"/>
      <c r="D92" s="37"/>
      <c r="E92" s="37"/>
      <c r="F92" s="37"/>
      <c r="G92" s="37"/>
      <c r="H92" s="37"/>
      <c r="I92" s="37"/>
    </row>
    <row r="93" spans="3:9" x14ac:dyDescent="0.2">
      <c r="C93" s="37"/>
      <c r="D93" s="37"/>
      <c r="E93" s="37"/>
      <c r="F93" s="37"/>
      <c r="G93" s="37"/>
      <c r="H93" s="37"/>
      <c r="I93" s="37"/>
    </row>
    <row r="94" spans="3:9" x14ac:dyDescent="0.2">
      <c r="C94" s="37"/>
      <c r="D94" s="37"/>
      <c r="E94" s="37"/>
      <c r="F94" s="37"/>
      <c r="G94" s="37"/>
      <c r="H94" s="37"/>
      <c r="I94" s="37"/>
    </row>
    <row r="95" spans="3:9" x14ac:dyDescent="0.2">
      <c r="C95" s="37"/>
      <c r="D95" s="37"/>
      <c r="E95" s="37"/>
      <c r="F95" s="37"/>
      <c r="G95" s="37"/>
      <c r="H95" s="37"/>
      <c r="I95" s="37"/>
    </row>
    <row r="96" spans="3:9" x14ac:dyDescent="0.2">
      <c r="C96" s="37"/>
      <c r="D96" s="37"/>
      <c r="E96" s="37"/>
      <c r="F96" s="37"/>
      <c r="G96" s="37"/>
      <c r="H96" s="37"/>
      <c r="I96" s="37"/>
    </row>
    <row r="97" spans="3:9" x14ac:dyDescent="0.2">
      <c r="C97" s="37"/>
      <c r="D97" s="37"/>
      <c r="E97" s="37"/>
      <c r="F97" s="37"/>
      <c r="G97" s="37"/>
      <c r="H97" s="37"/>
      <c r="I97" s="37"/>
    </row>
    <row r="98" spans="3:9" x14ac:dyDescent="0.2">
      <c r="C98" s="37"/>
      <c r="D98" s="37"/>
      <c r="E98" s="37"/>
      <c r="F98" s="37"/>
      <c r="G98" s="37"/>
      <c r="H98" s="37"/>
      <c r="I98" s="37"/>
    </row>
    <row r="99" spans="3:9" x14ac:dyDescent="0.2">
      <c r="C99" s="37"/>
      <c r="D99" s="37"/>
      <c r="E99" s="37"/>
      <c r="F99" s="37"/>
      <c r="G99" s="37"/>
      <c r="H99" s="37"/>
      <c r="I99" s="37"/>
    </row>
    <row r="100" spans="3:9" x14ac:dyDescent="0.2">
      <c r="C100" s="37"/>
      <c r="D100" s="37"/>
      <c r="E100" s="37"/>
      <c r="F100" s="37"/>
      <c r="G100" s="37"/>
      <c r="H100" s="37"/>
      <c r="I100" s="37"/>
    </row>
    <row r="101" spans="3:9" x14ac:dyDescent="0.2">
      <c r="C101" s="37"/>
      <c r="D101" s="37"/>
      <c r="E101" s="37"/>
      <c r="F101" s="37"/>
      <c r="G101" s="37"/>
      <c r="H101" s="37"/>
      <c r="I101" s="37"/>
    </row>
    <row r="102" spans="3:9" x14ac:dyDescent="0.2">
      <c r="C102" s="37"/>
      <c r="D102" s="37"/>
      <c r="E102" s="37"/>
      <c r="F102" s="37"/>
      <c r="G102" s="37"/>
      <c r="H102" s="37"/>
      <c r="I102" s="37"/>
    </row>
    <row r="103" spans="3:9" x14ac:dyDescent="0.2">
      <c r="C103" s="37"/>
      <c r="D103" s="37"/>
      <c r="E103" s="37"/>
      <c r="F103" s="37"/>
      <c r="G103" s="37"/>
      <c r="H103" s="37"/>
      <c r="I103" s="37"/>
    </row>
    <row r="104" spans="3:9" x14ac:dyDescent="0.2">
      <c r="C104" s="37"/>
      <c r="D104" s="37"/>
      <c r="E104" s="37"/>
      <c r="F104" s="37"/>
      <c r="G104" s="37"/>
      <c r="H104" s="37"/>
      <c r="I104" s="37"/>
    </row>
    <row r="105" spans="3:9" x14ac:dyDescent="0.2">
      <c r="C105" s="37"/>
      <c r="D105" s="37"/>
      <c r="E105" s="37"/>
      <c r="F105" s="37"/>
      <c r="G105" s="37"/>
      <c r="H105" s="37"/>
      <c r="I105" s="37"/>
    </row>
    <row r="106" spans="3:9" x14ac:dyDescent="0.2">
      <c r="C106" s="37"/>
      <c r="D106" s="37"/>
      <c r="E106" s="37"/>
      <c r="F106" s="37"/>
      <c r="G106" s="37"/>
      <c r="H106" s="37"/>
      <c r="I106" s="37"/>
    </row>
    <row r="107" spans="3:9" x14ac:dyDescent="0.2">
      <c r="C107" s="37"/>
      <c r="D107" s="37"/>
      <c r="E107" s="37"/>
      <c r="F107" s="37"/>
      <c r="G107" s="37"/>
      <c r="H107" s="37"/>
      <c r="I107" s="37"/>
    </row>
    <row r="108" spans="3:9" x14ac:dyDescent="0.2">
      <c r="C108" s="37"/>
      <c r="D108" s="37"/>
      <c r="E108" s="37"/>
      <c r="F108" s="37"/>
      <c r="G108" s="37"/>
      <c r="H108" s="37"/>
      <c r="I108" s="37"/>
    </row>
    <row r="109" spans="3:9" x14ac:dyDescent="0.2">
      <c r="C109" s="37"/>
      <c r="D109" s="37"/>
      <c r="E109" s="37"/>
      <c r="F109" s="37"/>
      <c r="G109" s="37"/>
      <c r="H109" s="37"/>
      <c r="I109" s="37"/>
    </row>
    <row r="110" spans="3:9" x14ac:dyDescent="0.2">
      <c r="C110" s="37"/>
      <c r="D110" s="37"/>
      <c r="E110" s="37"/>
      <c r="F110" s="37"/>
      <c r="G110" s="37"/>
      <c r="H110" s="37"/>
      <c r="I110" s="37"/>
    </row>
    <row r="111" spans="3:9" x14ac:dyDescent="0.2">
      <c r="C111" s="37"/>
      <c r="D111" s="37"/>
      <c r="E111" s="37"/>
      <c r="F111" s="37"/>
      <c r="G111" s="37"/>
      <c r="H111" s="37"/>
      <c r="I111" s="37"/>
    </row>
    <row r="112" spans="3:9" x14ac:dyDescent="0.2">
      <c r="C112" s="37"/>
      <c r="D112" s="37"/>
      <c r="E112" s="37"/>
      <c r="F112" s="37"/>
      <c r="G112" s="37"/>
      <c r="H112" s="37"/>
      <c r="I112" s="37"/>
    </row>
    <row r="113" spans="3:9" x14ac:dyDescent="0.2">
      <c r="C113" s="37"/>
      <c r="D113" s="37"/>
      <c r="E113" s="37"/>
      <c r="F113" s="37"/>
      <c r="G113" s="37"/>
      <c r="H113" s="37"/>
      <c r="I113" s="37"/>
    </row>
    <row r="114" spans="3:9" x14ac:dyDescent="0.2">
      <c r="C114" s="37"/>
      <c r="D114" s="37"/>
      <c r="E114" s="37"/>
      <c r="F114" s="37"/>
      <c r="G114" s="37"/>
      <c r="H114" s="37"/>
      <c r="I114" s="37"/>
    </row>
    <row r="115" spans="3:9" x14ac:dyDescent="0.2">
      <c r="C115" s="37"/>
      <c r="D115" s="37"/>
      <c r="E115" s="37"/>
      <c r="F115" s="37"/>
      <c r="G115" s="37"/>
      <c r="H115" s="37"/>
      <c r="I115" s="37"/>
    </row>
    <row r="116" spans="3:9" x14ac:dyDescent="0.2">
      <c r="C116" s="37"/>
      <c r="D116" s="37"/>
      <c r="E116" s="37"/>
      <c r="F116" s="37"/>
      <c r="G116" s="37"/>
      <c r="H116" s="37"/>
      <c r="I116" s="37"/>
    </row>
    <row r="117" spans="3:9" x14ac:dyDescent="0.2">
      <c r="C117" s="37"/>
      <c r="D117" s="37"/>
      <c r="E117" s="37"/>
      <c r="F117" s="37"/>
      <c r="G117" s="37"/>
      <c r="H117" s="37"/>
      <c r="I117" s="37"/>
    </row>
    <row r="118" spans="3:9" x14ac:dyDescent="0.2">
      <c r="C118" s="37"/>
      <c r="D118" s="37"/>
      <c r="E118" s="37"/>
      <c r="F118" s="37"/>
      <c r="G118" s="37"/>
      <c r="H118" s="37"/>
      <c r="I118" s="37"/>
    </row>
    <row r="119" spans="3:9" x14ac:dyDescent="0.2">
      <c r="C119" s="37"/>
      <c r="D119" s="37"/>
      <c r="E119" s="37"/>
      <c r="F119" s="37"/>
      <c r="G119" s="37"/>
      <c r="H119" s="37"/>
      <c r="I119" s="37"/>
    </row>
    <row r="120" spans="3:9" x14ac:dyDescent="0.2">
      <c r="C120" s="37"/>
      <c r="D120" s="37"/>
      <c r="E120" s="37"/>
      <c r="F120" s="37"/>
      <c r="G120" s="37"/>
      <c r="H120" s="37"/>
      <c r="I120" s="37"/>
    </row>
    <row r="121" spans="3:9" x14ac:dyDescent="0.2">
      <c r="C121" s="37"/>
      <c r="D121" s="37"/>
      <c r="E121" s="37"/>
      <c r="F121" s="37"/>
      <c r="G121" s="37"/>
      <c r="H121" s="37"/>
      <c r="I121" s="37"/>
    </row>
    <row r="122" spans="3:9" x14ac:dyDescent="0.2">
      <c r="C122" s="37"/>
      <c r="D122" s="37"/>
      <c r="E122" s="37"/>
      <c r="F122" s="37"/>
      <c r="G122" s="37"/>
      <c r="H122" s="37"/>
      <c r="I122" s="37"/>
    </row>
    <row r="123" spans="3:9" x14ac:dyDescent="0.2">
      <c r="C123" s="37"/>
      <c r="D123" s="37"/>
      <c r="E123" s="37"/>
      <c r="F123" s="37"/>
      <c r="G123" s="37"/>
      <c r="H123" s="37"/>
      <c r="I123" s="37"/>
    </row>
    <row r="124" spans="3:9" x14ac:dyDescent="0.2">
      <c r="C124" s="37"/>
      <c r="D124" s="37"/>
      <c r="E124" s="37"/>
      <c r="F124" s="37"/>
      <c r="G124" s="37"/>
      <c r="H124" s="37"/>
      <c r="I124" s="37"/>
    </row>
    <row r="125" spans="3:9" x14ac:dyDescent="0.2">
      <c r="C125" s="37"/>
      <c r="D125" s="37"/>
      <c r="E125" s="37"/>
      <c r="F125" s="37"/>
      <c r="G125" s="37"/>
      <c r="H125" s="37"/>
      <c r="I125" s="37"/>
    </row>
    <row r="126" spans="3:9" x14ac:dyDescent="0.2">
      <c r="C126" s="37"/>
      <c r="D126" s="37"/>
      <c r="E126" s="37"/>
      <c r="F126" s="37"/>
      <c r="G126" s="37"/>
      <c r="H126" s="37"/>
      <c r="I126" s="37"/>
    </row>
    <row r="127" spans="3:9" x14ac:dyDescent="0.2">
      <c r="C127" s="37"/>
      <c r="D127" s="37"/>
      <c r="E127" s="37"/>
      <c r="F127" s="37"/>
      <c r="G127" s="37"/>
      <c r="H127" s="37"/>
      <c r="I127" s="37"/>
    </row>
    <row r="128" spans="3:9" x14ac:dyDescent="0.2">
      <c r="C128" s="37"/>
      <c r="D128" s="37"/>
      <c r="E128" s="37"/>
      <c r="F128" s="37"/>
      <c r="G128" s="37"/>
      <c r="H128" s="37"/>
      <c r="I128" s="37"/>
    </row>
    <row r="129" spans="3:9" x14ac:dyDescent="0.2">
      <c r="C129" s="37"/>
      <c r="D129" s="37"/>
      <c r="E129" s="37"/>
      <c r="F129" s="37"/>
      <c r="G129" s="37"/>
      <c r="H129" s="37"/>
      <c r="I129" s="37"/>
    </row>
    <row r="130" spans="3:9" x14ac:dyDescent="0.2">
      <c r="C130" s="37"/>
      <c r="D130" s="37"/>
      <c r="E130" s="37"/>
      <c r="F130" s="37"/>
      <c r="G130" s="37"/>
      <c r="H130" s="37"/>
      <c r="I130" s="37"/>
    </row>
    <row r="131" spans="3:9" x14ac:dyDescent="0.2">
      <c r="C131" s="37"/>
      <c r="D131" s="37"/>
      <c r="E131" s="37"/>
      <c r="F131" s="37"/>
      <c r="G131" s="37"/>
      <c r="H131" s="37"/>
      <c r="I131" s="37"/>
    </row>
    <row r="132" spans="3:9" x14ac:dyDescent="0.2">
      <c r="C132" s="37"/>
      <c r="D132" s="37"/>
      <c r="E132" s="37"/>
      <c r="F132" s="37"/>
      <c r="G132" s="37"/>
      <c r="H132" s="37"/>
      <c r="I132" s="37"/>
    </row>
    <row r="133" spans="3:9" x14ac:dyDescent="0.2">
      <c r="C133" s="37"/>
      <c r="D133" s="37"/>
      <c r="E133" s="37"/>
      <c r="F133" s="37"/>
      <c r="G133" s="37"/>
      <c r="H133" s="37"/>
      <c r="I133" s="37"/>
    </row>
    <row r="134" spans="3:9" x14ac:dyDescent="0.2">
      <c r="C134" s="37"/>
      <c r="D134" s="37"/>
      <c r="E134" s="37"/>
      <c r="F134" s="37"/>
      <c r="G134" s="37"/>
      <c r="H134" s="37"/>
      <c r="I134" s="37"/>
    </row>
    <row r="135" spans="3:9" x14ac:dyDescent="0.2">
      <c r="C135" s="37"/>
      <c r="D135" s="37"/>
      <c r="E135" s="37"/>
      <c r="F135" s="37"/>
      <c r="G135" s="37"/>
      <c r="H135" s="37"/>
      <c r="I135" s="37"/>
    </row>
    <row r="136" spans="3:9" x14ac:dyDescent="0.2">
      <c r="C136" s="37"/>
      <c r="D136" s="37"/>
      <c r="E136" s="37"/>
      <c r="F136" s="37"/>
      <c r="G136" s="37"/>
      <c r="H136" s="37"/>
      <c r="I136" s="37"/>
    </row>
    <row r="137" spans="3:9" x14ac:dyDescent="0.2">
      <c r="C137" s="37"/>
      <c r="D137" s="37"/>
      <c r="E137" s="37"/>
      <c r="F137" s="37"/>
      <c r="G137" s="37"/>
      <c r="H137" s="37"/>
      <c r="I137" s="37"/>
    </row>
    <row r="138" spans="3:9" x14ac:dyDescent="0.2">
      <c r="C138" s="37"/>
      <c r="D138" s="37"/>
      <c r="E138" s="37"/>
      <c r="F138" s="37"/>
      <c r="G138" s="37"/>
      <c r="H138" s="37"/>
      <c r="I138" s="37"/>
    </row>
    <row r="139" spans="3:9" x14ac:dyDescent="0.2">
      <c r="C139" s="37"/>
      <c r="D139" s="37"/>
      <c r="E139" s="37"/>
      <c r="F139" s="37"/>
      <c r="G139" s="37"/>
      <c r="H139" s="37"/>
      <c r="I139" s="37"/>
    </row>
    <row r="140" spans="3:9" x14ac:dyDescent="0.2">
      <c r="C140" s="37"/>
      <c r="D140" s="37"/>
      <c r="E140" s="37"/>
      <c r="F140" s="37"/>
      <c r="G140" s="37"/>
      <c r="H140" s="37"/>
      <c r="I140" s="37"/>
    </row>
    <row r="141" spans="3:9" x14ac:dyDescent="0.2">
      <c r="C141" s="37"/>
      <c r="D141" s="37"/>
      <c r="E141" s="37"/>
      <c r="F141" s="37"/>
      <c r="G141" s="37"/>
      <c r="H141" s="37"/>
      <c r="I141" s="37"/>
    </row>
    <row r="142" spans="3:9" x14ac:dyDescent="0.2">
      <c r="C142" s="37"/>
      <c r="D142" s="37"/>
      <c r="E142" s="37"/>
      <c r="F142" s="37"/>
      <c r="G142" s="37"/>
      <c r="H142" s="37"/>
      <c r="I142" s="37"/>
    </row>
    <row r="143" spans="3:9" x14ac:dyDescent="0.2">
      <c r="C143" s="37"/>
      <c r="D143" s="37"/>
      <c r="E143" s="37"/>
      <c r="F143" s="37"/>
      <c r="G143" s="37"/>
      <c r="H143" s="37"/>
      <c r="I143" s="37"/>
    </row>
    <row r="144" spans="3:9" x14ac:dyDescent="0.2">
      <c r="C144" s="37"/>
      <c r="D144" s="37"/>
      <c r="E144" s="37"/>
      <c r="F144" s="37"/>
      <c r="G144" s="37"/>
      <c r="H144" s="37"/>
      <c r="I144" s="37"/>
    </row>
    <row r="145" spans="3:9" x14ac:dyDescent="0.2">
      <c r="C145" s="37"/>
      <c r="D145" s="37"/>
      <c r="E145" s="37"/>
      <c r="F145" s="37"/>
      <c r="G145" s="37"/>
      <c r="H145" s="37"/>
      <c r="I145" s="37"/>
    </row>
    <row r="146" spans="3:9" x14ac:dyDescent="0.2">
      <c r="C146" s="37"/>
      <c r="D146" s="37"/>
      <c r="E146" s="37"/>
      <c r="F146" s="37"/>
      <c r="G146" s="37"/>
      <c r="H146" s="37"/>
      <c r="I146" s="37"/>
    </row>
    <row r="147" spans="3:9" x14ac:dyDescent="0.2">
      <c r="C147" s="37"/>
      <c r="D147" s="37"/>
      <c r="E147" s="37"/>
      <c r="F147" s="37"/>
      <c r="G147" s="37"/>
      <c r="H147" s="37"/>
      <c r="I147" s="37"/>
    </row>
    <row r="148" spans="3:9" x14ac:dyDescent="0.2">
      <c r="C148" s="37"/>
      <c r="D148" s="37"/>
      <c r="E148" s="37"/>
      <c r="F148" s="37"/>
      <c r="G148" s="37"/>
      <c r="H148" s="37"/>
      <c r="I148" s="37"/>
    </row>
    <row r="149" spans="3:9" x14ac:dyDescent="0.2">
      <c r="C149" s="37"/>
      <c r="D149" s="37"/>
      <c r="E149" s="37"/>
      <c r="F149" s="37"/>
      <c r="G149" s="37"/>
      <c r="H149" s="37"/>
      <c r="I149" s="37"/>
    </row>
    <row r="150" spans="3:9" x14ac:dyDescent="0.2">
      <c r="C150" s="37"/>
      <c r="D150" s="37"/>
      <c r="E150" s="37"/>
      <c r="F150" s="37"/>
      <c r="G150" s="37"/>
      <c r="H150" s="37"/>
      <c r="I150" s="37"/>
    </row>
    <row r="151" spans="3:9" x14ac:dyDescent="0.2">
      <c r="C151" s="37"/>
      <c r="D151" s="37"/>
      <c r="E151" s="37"/>
      <c r="F151" s="37"/>
      <c r="G151" s="37"/>
      <c r="H151" s="37"/>
      <c r="I151" s="37"/>
    </row>
    <row r="152" spans="3:9" x14ac:dyDescent="0.2">
      <c r="C152" s="37"/>
      <c r="D152" s="37"/>
      <c r="E152" s="37"/>
      <c r="F152" s="37"/>
      <c r="G152" s="37"/>
      <c r="H152" s="37"/>
      <c r="I152" s="37"/>
    </row>
    <row r="153" spans="3:9" x14ac:dyDescent="0.2">
      <c r="C153" s="37"/>
      <c r="D153" s="37"/>
      <c r="E153" s="37"/>
      <c r="F153" s="37"/>
      <c r="G153" s="37"/>
      <c r="H153" s="37"/>
      <c r="I153" s="37"/>
    </row>
    <row r="154" spans="3:9" x14ac:dyDescent="0.2">
      <c r="C154" s="37"/>
      <c r="D154" s="37"/>
      <c r="E154" s="37"/>
      <c r="F154" s="37"/>
      <c r="G154" s="37"/>
      <c r="H154" s="37"/>
      <c r="I154" s="37"/>
    </row>
    <row r="155" spans="3:9" x14ac:dyDescent="0.2">
      <c r="C155" s="37"/>
      <c r="D155" s="37"/>
      <c r="E155" s="37"/>
      <c r="F155" s="37"/>
      <c r="G155" s="37"/>
      <c r="H155" s="37"/>
      <c r="I155" s="37"/>
    </row>
    <row r="156" spans="3:9" x14ac:dyDescent="0.2">
      <c r="C156" s="37"/>
      <c r="D156" s="37"/>
      <c r="E156" s="37"/>
      <c r="F156" s="37"/>
      <c r="G156" s="37"/>
      <c r="H156" s="37"/>
      <c r="I156" s="37"/>
    </row>
    <row r="157" spans="3:9" x14ac:dyDescent="0.2">
      <c r="C157" s="37"/>
      <c r="D157" s="37"/>
      <c r="E157" s="37"/>
      <c r="F157" s="37"/>
      <c r="G157" s="37"/>
      <c r="H157" s="37"/>
      <c r="I157" s="37"/>
    </row>
    <row r="158" spans="3:9" x14ac:dyDescent="0.2">
      <c r="C158" s="37"/>
      <c r="D158" s="37"/>
      <c r="E158" s="37"/>
      <c r="F158" s="37"/>
      <c r="G158" s="37"/>
      <c r="H158" s="37"/>
      <c r="I158" s="37"/>
    </row>
    <row r="159" spans="3:9" x14ac:dyDescent="0.2">
      <c r="C159" s="37"/>
      <c r="D159" s="37"/>
      <c r="E159" s="37"/>
      <c r="F159" s="37"/>
      <c r="G159" s="37"/>
      <c r="H159" s="37"/>
      <c r="I159" s="37"/>
    </row>
    <row r="160" spans="3:9" x14ac:dyDescent="0.2">
      <c r="C160" s="37"/>
      <c r="D160" s="37"/>
      <c r="E160" s="37"/>
      <c r="F160" s="37"/>
      <c r="G160" s="37"/>
      <c r="H160" s="37"/>
      <c r="I160" s="37"/>
    </row>
    <row r="161" spans="3:9" x14ac:dyDescent="0.2">
      <c r="C161" s="37"/>
      <c r="D161" s="37"/>
      <c r="E161" s="37"/>
      <c r="F161" s="37"/>
      <c r="G161" s="37"/>
      <c r="H161" s="37"/>
      <c r="I161" s="37"/>
    </row>
    <row r="162" spans="3:9" x14ac:dyDescent="0.2">
      <c r="C162" s="37"/>
      <c r="D162" s="37"/>
      <c r="E162" s="37"/>
      <c r="F162" s="37"/>
      <c r="G162" s="37"/>
      <c r="H162" s="37"/>
      <c r="I162" s="37"/>
    </row>
    <row r="163" spans="3:9" x14ac:dyDescent="0.2">
      <c r="C163" s="37"/>
      <c r="D163" s="37"/>
      <c r="E163" s="37"/>
      <c r="F163" s="37"/>
      <c r="G163" s="37"/>
      <c r="H163" s="37"/>
      <c r="I163" s="37"/>
    </row>
    <row r="164" spans="3:9" x14ac:dyDescent="0.2">
      <c r="C164" s="37"/>
      <c r="D164" s="37"/>
      <c r="E164" s="37"/>
      <c r="F164" s="37"/>
      <c r="G164" s="37"/>
      <c r="H164" s="37"/>
      <c r="I164" s="37"/>
    </row>
    <row r="165" spans="3:9" x14ac:dyDescent="0.2">
      <c r="C165" s="37"/>
      <c r="D165" s="37"/>
      <c r="E165" s="37"/>
      <c r="F165" s="37"/>
      <c r="G165" s="37"/>
      <c r="H165" s="37"/>
      <c r="I165" s="37"/>
    </row>
    <row r="166" spans="3:9" x14ac:dyDescent="0.2">
      <c r="C166" s="37"/>
      <c r="D166" s="37"/>
      <c r="E166" s="37"/>
      <c r="F166" s="37"/>
      <c r="G166" s="37"/>
      <c r="H166" s="37"/>
      <c r="I166" s="37"/>
    </row>
    <row r="167" spans="3:9" x14ac:dyDescent="0.2">
      <c r="C167" s="37"/>
      <c r="D167" s="37"/>
      <c r="E167" s="37"/>
      <c r="F167" s="37"/>
      <c r="G167" s="37"/>
      <c r="H167" s="37"/>
      <c r="I167" s="37"/>
    </row>
    <row r="168" spans="3:9" x14ac:dyDescent="0.2">
      <c r="C168" s="37"/>
      <c r="D168" s="37"/>
      <c r="E168" s="37"/>
      <c r="F168" s="37"/>
      <c r="G168" s="37"/>
      <c r="H168" s="37"/>
      <c r="I168" s="37"/>
    </row>
    <row r="169" spans="3:9" x14ac:dyDescent="0.2">
      <c r="C169" s="37"/>
      <c r="D169" s="37"/>
      <c r="E169" s="37"/>
      <c r="F169" s="37"/>
      <c r="G169" s="37"/>
      <c r="H169" s="37"/>
      <c r="I169" s="37"/>
    </row>
    <row r="170" spans="3:9" x14ac:dyDescent="0.2">
      <c r="C170" s="37"/>
      <c r="D170" s="37"/>
      <c r="E170" s="37"/>
      <c r="F170" s="37"/>
      <c r="G170" s="37"/>
      <c r="H170" s="37"/>
      <c r="I170" s="37"/>
    </row>
    <row r="171" spans="3:9" x14ac:dyDescent="0.2">
      <c r="C171" s="37"/>
      <c r="D171" s="37"/>
      <c r="E171" s="37"/>
      <c r="F171" s="37"/>
      <c r="G171" s="37"/>
      <c r="H171" s="37"/>
      <c r="I171" s="37"/>
    </row>
    <row r="172" spans="3:9" x14ac:dyDescent="0.2">
      <c r="C172" s="37"/>
      <c r="D172" s="37"/>
      <c r="E172" s="37"/>
      <c r="F172" s="37"/>
      <c r="G172" s="37"/>
      <c r="H172" s="37"/>
      <c r="I172" s="37"/>
    </row>
    <row r="173" spans="3:9" x14ac:dyDescent="0.2">
      <c r="C173" s="37"/>
      <c r="D173" s="37"/>
      <c r="E173" s="37"/>
      <c r="F173" s="37"/>
      <c r="G173" s="37"/>
      <c r="H173" s="37"/>
      <c r="I173" s="37"/>
    </row>
    <row r="174" spans="3:9" x14ac:dyDescent="0.2">
      <c r="C174" s="37"/>
      <c r="D174" s="37"/>
      <c r="E174" s="37"/>
      <c r="F174" s="37"/>
      <c r="G174" s="37"/>
      <c r="H174" s="37"/>
      <c r="I174" s="37"/>
    </row>
    <row r="175" spans="3:9" x14ac:dyDescent="0.2">
      <c r="C175" s="37"/>
      <c r="D175" s="37"/>
      <c r="E175" s="37"/>
      <c r="F175" s="37"/>
      <c r="G175" s="37"/>
      <c r="H175" s="37"/>
      <c r="I175" s="37"/>
    </row>
    <row r="176" spans="3:9" x14ac:dyDescent="0.2">
      <c r="C176" s="37"/>
      <c r="D176" s="37"/>
      <c r="E176" s="37"/>
      <c r="F176" s="37"/>
      <c r="G176" s="37"/>
      <c r="H176" s="37"/>
      <c r="I176" s="37"/>
    </row>
    <row r="177" spans="3:9" x14ac:dyDescent="0.2">
      <c r="C177" s="37"/>
      <c r="D177" s="37"/>
      <c r="E177" s="37"/>
      <c r="F177" s="37"/>
      <c r="G177" s="37"/>
      <c r="H177" s="37"/>
      <c r="I177" s="37"/>
    </row>
    <row r="178" spans="3:9" x14ac:dyDescent="0.2">
      <c r="C178" s="37"/>
      <c r="D178" s="37"/>
      <c r="E178" s="37"/>
      <c r="F178" s="37"/>
      <c r="G178" s="37"/>
      <c r="H178" s="37"/>
      <c r="I178" s="37"/>
    </row>
    <row r="179" spans="3:9" x14ac:dyDescent="0.2">
      <c r="C179" s="37"/>
      <c r="D179" s="37"/>
      <c r="E179" s="37"/>
      <c r="F179" s="37"/>
      <c r="G179" s="37"/>
      <c r="H179" s="37"/>
      <c r="I179" s="37"/>
    </row>
    <row r="180" spans="3:9" x14ac:dyDescent="0.2">
      <c r="C180" s="37"/>
      <c r="D180" s="37"/>
      <c r="E180" s="37"/>
      <c r="F180" s="37"/>
      <c r="G180" s="37"/>
      <c r="H180" s="37"/>
      <c r="I180" s="37"/>
    </row>
    <row r="181" spans="3:9" x14ac:dyDescent="0.2">
      <c r="C181" s="37"/>
      <c r="D181" s="37"/>
      <c r="E181" s="37"/>
      <c r="F181" s="37"/>
      <c r="G181" s="37"/>
      <c r="H181" s="37"/>
      <c r="I181" s="37"/>
    </row>
    <row r="182" spans="3:9" x14ac:dyDescent="0.2">
      <c r="C182" s="37"/>
      <c r="D182" s="37"/>
      <c r="E182" s="37"/>
      <c r="F182" s="37"/>
      <c r="G182" s="37"/>
      <c r="H182" s="37"/>
      <c r="I182" s="37"/>
    </row>
    <row r="183" spans="3:9" x14ac:dyDescent="0.2">
      <c r="C183" s="37"/>
      <c r="D183" s="37"/>
      <c r="E183" s="37"/>
      <c r="F183" s="37"/>
      <c r="G183" s="37"/>
      <c r="H183" s="37"/>
      <c r="I183" s="37"/>
    </row>
    <row r="184" spans="3:9" x14ac:dyDescent="0.2">
      <c r="C184" s="37"/>
      <c r="D184" s="37"/>
      <c r="E184" s="37"/>
      <c r="F184" s="37"/>
      <c r="G184" s="37"/>
      <c r="H184" s="37"/>
      <c r="I184" s="37"/>
    </row>
    <row r="185" spans="3:9" x14ac:dyDescent="0.2">
      <c r="C185" s="37"/>
      <c r="D185" s="37"/>
      <c r="E185" s="37"/>
      <c r="F185" s="37"/>
      <c r="G185" s="37"/>
      <c r="H185" s="37"/>
      <c r="I185" s="37"/>
    </row>
    <row r="186" spans="3:9" x14ac:dyDescent="0.2">
      <c r="C186" s="37"/>
      <c r="D186" s="37"/>
      <c r="E186" s="37"/>
      <c r="F186" s="37"/>
      <c r="G186" s="37"/>
      <c r="H186" s="37"/>
      <c r="I186" s="37"/>
    </row>
    <row r="187" spans="3:9" x14ac:dyDescent="0.2">
      <c r="C187" s="37"/>
      <c r="D187" s="37"/>
      <c r="E187" s="37"/>
      <c r="F187" s="37"/>
      <c r="G187" s="37"/>
      <c r="H187" s="37"/>
      <c r="I187" s="37"/>
    </row>
    <row r="188" spans="3:9" x14ac:dyDescent="0.2">
      <c r="C188" s="37"/>
      <c r="D188" s="37"/>
      <c r="E188" s="37"/>
      <c r="F188" s="37"/>
      <c r="G188" s="37"/>
      <c r="H188" s="37"/>
      <c r="I188" s="37"/>
    </row>
    <row r="189" spans="3:9" x14ac:dyDescent="0.2">
      <c r="C189" s="37"/>
      <c r="D189" s="37"/>
      <c r="E189" s="37"/>
      <c r="F189" s="37"/>
      <c r="G189" s="37"/>
      <c r="H189" s="37"/>
      <c r="I189" s="37"/>
    </row>
    <row r="190" spans="3:9" x14ac:dyDescent="0.2">
      <c r="C190" s="37"/>
      <c r="D190" s="37"/>
      <c r="E190" s="37"/>
      <c r="F190" s="37"/>
      <c r="G190" s="37"/>
      <c r="H190" s="37"/>
      <c r="I190" s="37"/>
    </row>
    <row r="191" spans="3:9" x14ac:dyDescent="0.2">
      <c r="C191" s="37"/>
      <c r="D191" s="37"/>
      <c r="E191" s="37"/>
      <c r="F191" s="37"/>
      <c r="G191" s="37"/>
      <c r="H191" s="37"/>
      <c r="I191" s="37"/>
    </row>
    <row r="192" spans="3:9" x14ac:dyDescent="0.2">
      <c r="C192" s="37"/>
      <c r="D192" s="37"/>
      <c r="E192" s="37"/>
      <c r="F192" s="37"/>
      <c r="G192" s="37"/>
      <c r="H192" s="37"/>
      <c r="I192" s="37"/>
    </row>
    <row r="193" spans="3:9" x14ac:dyDescent="0.2">
      <c r="C193" s="37"/>
      <c r="D193" s="37"/>
      <c r="E193" s="37"/>
      <c r="F193" s="37"/>
      <c r="G193" s="37"/>
      <c r="H193" s="37"/>
      <c r="I193" s="37"/>
    </row>
    <row r="194" spans="3:9" x14ac:dyDescent="0.2">
      <c r="C194" s="37"/>
      <c r="D194" s="37"/>
      <c r="E194" s="37"/>
      <c r="F194" s="37"/>
      <c r="G194" s="37"/>
      <c r="H194" s="37"/>
      <c r="I194" s="37"/>
    </row>
    <row r="195" spans="3:9" x14ac:dyDescent="0.2">
      <c r="C195" s="37"/>
      <c r="D195" s="37"/>
      <c r="E195" s="37"/>
      <c r="F195" s="37"/>
      <c r="G195" s="37"/>
      <c r="H195" s="37"/>
      <c r="I195" s="37"/>
    </row>
    <row r="196" spans="3:9" x14ac:dyDescent="0.2">
      <c r="C196" s="37"/>
      <c r="D196" s="37"/>
      <c r="E196" s="37"/>
      <c r="F196" s="37"/>
      <c r="G196" s="37"/>
      <c r="H196" s="37"/>
      <c r="I196" s="37"/>
    </row>
    <row r="197" spans="3:9" x14ac:dyDescent="0.2">
      <c r="C197" s="37"/>
      <c r="D197" s="37"/>
      <c r="E197" s="37"/>
      <c r="F197" s="37"/>
      <c r="G197" s="37"/>
      <c r="H197" s="37"/>
      <c r="I197" s="37"/>
    </row>
    <row r="204" spans="3:9" x14ac:dyDescent="0.2">
      <c r="C204" s="37"/>
      <c r="D204" s="37"/>
      <c r="E204" s="37"/>
      <c r="F204" s="37"/>
      <c r="G204" s="37"/>
      <c r="H204" s="37"/>
      <c r="I204" s="37"/>
    </row>
    <row r="205" spans="3:9" x14ac:dyDescent="0.2">
      <c r="C205" s="37"/>
      <c r="D205" s="37"/>
      <c r="E205" s="37"/>
      <c r="F205" s="37"/>
      <c r="G205" s="37"/>
      <c r="H205" s="37"/>
      <c r="I205" s="37"/>
    </row>
    <row r="206" spans="3:9" x14ac:dyDescent="0.2">
      <c r="C206" s="37"/>
      <c r="D206" s="37"/>
      <c r="E206" s="37"/>
      <c r="F206" s="37"/>
      <c r="G206" s="37"/>
      <c r="H206" s="37"/>
      <c r="I206" s="37"/>
    </row>
    <row r="207" spans="3:9" x14ac:dyDescent="0.2">
      <c r="C207" s="37"/>
      <c r="D207" s="37"/>
      <c r="E207" s="37"/>
      <c r="F207" s="37"/>
      <c r="G207" s="37"/>
      <c r="H207" s="37"/>
      <c r="I207" s="37"/>
    </row>
    <row r="208" spans="3:9" x14ac:dyDescent="0.2">
      <c r="C208" s="37"/>
      <c r="D208" s="37"/>
      <c r="E208" s="37"/>
      <c r="F208" s="37"/>
      <c r="G208" s="37"/>
      <c r="H208" s="37"/>
      <c r="I208" s="37"/>
    </row>
    <row r="209" spans="3:9" x14ac:dyDescent="0.2">
      <c r="C209" s="37"/>
      <c r="D209" s="37"/>
      <c r="E209" s="37"/>
      <c r="F209" s="37"/>
      <c r="G209" s="37"/>
      <c r="H209" s="37"/>
      <c r="I209" s="37"/>
    </row>
    <row r="210" spans="3:9" x14ac:dyDescent="0.2">
      <c r="C210" s="37"/>
      <c r="D210" s="37"/>
      <c r="E210" s="37"/>
      <c r="F210" s="37"/>
      <c r="G210" s="37"/>
      <c r="H210" s="37"/>
      <c r="I210" s="37"/>
    </row>
    <row r="211" spans="3:9" x14ac:dyDescent="0.2">
      <c r="C211" s="37"/>
      <c r="D211" s="37"/>
      <c r="E211" s="37"/>
      <c r="F211" s="37"/>
      <c r="G211" s="37"/>
      <c r="H211" s="37"/>
      <c r="I211" s="37"/>
    </row>
    <row r="212" spans="3:9" x14ac:dyDescent="0.2">
      <c r="C212" s="37"/>
      <c r="D212" s="37"/>
      <c r="E212" s="37"/>
      <c r="F212" s="37"/>
      <c r="G212" s="37"/>
      <c r="H212" s="37"/>
      <c r="I212" s="37"/>
    </row>
    <row r="213" spans="3:9" x14ac:dyDescent="0.2">
      <c r="C213" s="37"/>
      <c r="D213" s="37"/>
      <c r="E213" s="37"/>
      <c r="F213" s="37"/>
      <c r="G213" s="37"/>
      <c r="H213" s="37"/>
      <c r="I213" s="37"/>
    </row>
    <row r="214" spans="3:9" x14ac:dyDescent="0.2">
      <c r="C214" s="37"/>
      <c r="D214" s="37"/>
      <c r="E214" s="37"/>
      <c r="F214" s="37"/>
      <c r="G214" s="37"/>
      <c r="H214" s="37"/>
      <c r="I214" s="37"/>
    </row>
    <row r="215" spans="3:9" x14ac:dyDescent="0.2">
      <c r="C215" s="37"/>
      <c r="D215" s="37"/>
      <c r="E215" s="37"/>
      <c r="F215" s="37"/>
      <c r="G215" s="37"/>
      <c r="H215" s="37"/>
      <c r="I215" s="37"/>
    </row>
    <row r="216" spans="3:9" x14ac:dyDescent="0.2">
      <c r="C216" s="37"/>
      <c r="D216" s="37"/>
      <c r="E216" s="37"/>
      <c r="F216" s="37"/>
      <c r="G216" s="37"/>
      <c r="H216" s="37"/>
      <c r="I216" s="37"/>
    </row>
    <row r="217" spans="3:9" x14ac:dyDescent="0.2">
      <c r="C217" s="37"/>
      <c r="D217" s="37"/>
      <c r="E217" s="37"/>
      <c r="F217" s="37"/>
      <c r="G217" s="37"/>
      <c r="H217" s="37"/>
      <c r="I217" s="37"/>
    </row>
    <row r="218" spans="3:9" x14ac:dyDescent="0.2">
      <c r="C218" s="37"/>
      <c r="D218" s="37"/>
      <c r="E218" s="37"/>
      <c r="F218" s="37"/>
      <c r="G218" s="37"/>
      <c r="H218" s="37"/>
      <c r="I218" s="37"/>
    </row>
    <row r="219" spans="3:9" x14ac:dyDescent="0.2">
      <c r="C219" s="37"/>
      <c r="D219" s="37"/>
      <c r="E219" s="37"/>
      <c r="F219" s="37"/>
      <c r="G219" s="37"/>
      <c r="H219" s="37"/>
      <c r="I219" s="37"/>
    </row>
    <row r="220" spans="3:9" x14ac:dyDescent="0.2">
      <c r="C220" s="37"/>
      <c r="D220" s="37"/>
      <c r="E220" s="37"/>
      <c r="F220" s="37"/>
      <c r="G220" s="37"/>
      <c r="H220" s="37"/>
      <c r="I220" s="37"/>
    </row>
    <row r="221" spans="3:9" x14ac:dyDescent="0.2">
      <c r="C221" s="37"/>
      <c r="D221" s="37"/>
      <c r="E221" s="37"/>
      <c r="F221" s="37"/>
      <c r="G221" s="37"/>
      <c r="H221" s="37"/>
      <c r="I221" s="37"/>
    </row>
    <row r="222" spans="3:9" x14ac:dyDescent="0.2">
      <c r="C222" s="37"/>
      <c r="D222" s="37"/>
      <c r="E222" s="37"/>
      <c r="F222" s="37"/>
      <c r="G222" s="37"/>
      <c r="H222" s="37"/>
      <c r="I222" s="37"/>
    </row>
    <row r="223" spans="3:9" x14ac:dyDescent="0.2">
      <c r="C223" s="37"/>
      <c r="D223" s="37"/>
      <c r="E223" s="37"/>
      <c r="F223" s="37"/>
      <c r="G223" s="37"/>
      <c r="H223" s="37"/>
      <c r="I223" s="37"/>
    </row>
    <row r="224" spans="3:9" x14ac:dyDescent="0.2">
      <c r="C224" s="37"/>
      <c r="D224" s="37"/>
      <c r="E224" s="37"/>
      <c r="F224" s="37"/>
      <c r="G224" s="37"/>
      <c r="H224" s="37"/>
      <c r="I224" s="37"/>
    </row>
    <row r="225" spans="3:9" x14ac:dyDescent="0.2">
      <c r="C225" s="37"/>
      <c r="D225" s="37"/>
      <c r="E225" s="37"/>
      <c r="F225" s="37"/>
      <c r="G225" s="37"/>
      <c r="H225" s="37"/>
      <c r="I225" s="37"/>
    </row>
    <row r="226" spans="3:9" x14ac:dyDescent="0.2">
      <c r="C226" s="37"/>
      <c r="D226" s="37"/>
      <c r="E226" s="37"/>
      <c r="F226" s="37"/>
      <c r="G226" s="37"/>
      <c r="H226" s="37"/>
      <c r="I226" s="37"/>
    </row>
    <row r="227" spans="3:9" x14ac:dyDescent="0.2">
      <c r="C227" s="37"/>
      <c r="D227" s="37"/>
      <c r="E227" s="37"/>
      <c r="F227" s="37"/>
      <c r="G227" s="37"/>
      <c r="H227" s="37"/>
      <c r="I227" s="37"/>
    </row>
    <row r="228" spans="3:9" x14ac:dyDescent="0.2">
      <c r="C228" s="37"/>
      <c r="D228" s="37"/>
      <c r="E228" s="37"/>
      <c r="F228" s="37"/>
      <c r="G228" s="37"/>
      <c r="H228" s="37"/>
      <c r="I228" s="37"/>
    </row>
    <row r="229" spans="3:9" x14ac:dyDescent="0.2">
      <c r="C229" s="37"/>
      <c r="D229" s="37"/>
      <c r="E229" s="37"/>
      <c r="F229" s="37"/>
      <c r="G229" s="37"/>
      <c r="H229" s="37"/>
      <c r="I229" s="37"/>
    </row>
    <row r="230" spans="3:9" x14ac:dyDescent="0.2">
      <c r="C230" s="37"/>
      <c r="D230" s="37"/>
      <c r="E230" s="37"/>
      <c r="F230" s="37"/>
      <c r="G230" s="37"/>
      <c r="H230" s="37"/>
      <c r="I230" s="37"/>
    </row>
    <row r="231" spans="3:9" x14ac:dyDescent="0.2">
      <c r="C231" s="37"/>
      <c r="D231" s="37"/>
      <c r="E231" s="37"/>
      <c r="F231" s="37"/>
      <c r="G231" s="37"/>
      <c r="H231" s="37"/>
      <c r="I231" s="37"/>
    </row>
    <row r="232" spans="3:9" x14ac:dyDescent="0.2">
      <c r="C232" s="37"/>
      <c r="D232" s="37"/>
      <c r="E232" s="37"/>
      <c r="F232" s="37"/>
      <c r="G232" s="37"/>
      <c r="H232" s="37"/>
      <c r="I232" s="37"/>
    </row>
    <row r="233" spans="3:9" x14ac:dyDescent="0.2">
      <c r="C233" s="37"/>
      <c r="D233" s="37"/>
      <c r="E233" s="37"/>
      <c r="F233" s="37"/>
      <c r="G233" s="37"/>
      <c r="H233" s="37"/>
      <c r="I233" s="37"/>
    </row>
    <row r="234" spans="3:9" x14ac:dyDescent="0.2">
      <c r="C234" s="37"/>
      <c r="D234" s="37"/>
      <c r="E234" s="37"/>
      <c r="F234" s="37"/>
      <c r="G234" s="37"/>
      <c r="H234" s="37"/>
      <c r="I234" s="37"/>
    </row>
    <row r="235" spans="3:9" x14ac:dyDescent="0.2">
      <c r="C235" s="37"/>
      <c r="D235" s="37"/>
      <c r="E235" s="37"/>
      <c r="F235" s="37"/>
      <c r="G235" s="37"/>
      <c r="H235" s="37"/>
      <c r="I235" s="37"/>
    </row>
    <row r="236" spans="3:9" x14ac:dyDescent="0.2">
      <c r="C236" s="37"/>
      <c r="D236" s="37"/>
      <c r="E236" s="37"/>
      <c r="F236" s="37"/>
      <c r="G236" s="37"/>
      <c r="H236" s="37"/>
      <c r="I236" s="37"/>
    </row>
    <row r="237" spans="3:9" x14ac:dyDescent="0.2">
      <c r="C237" s="37"/>
      <c r="D237" s="37"/>
      <c r="E237" s="37"/>
      <c r="F237" s="37"/>
      <c r="G237" s="37"/>
      <c r="H237" s="37"/>
      <c r="I237" s="37"/>
    </row>
    <row r="238" spans="3:9" x14ac:dyDescent="0.2">
      <c r="C238" s="37"/>
      <c r="D238" s="37"/>
      <c r="E238" s="37"/>
      <c r="F238" s="37"/>
      <c r="G238" s="37"/>
      <c r="H238" s="37"/>
      <c r="I238" s="37"/>
    </row>
    <row r="239" spans="3:9" x14ac:dyDescent="0.2">
      <c r="C239" s="37"/>
      <c r="D239" s="37"/>
      <c r="E239" s="37"/>
      <c r="F239" s="37"/>
      <c r="G239" s="37"/>
      <c r="H239" s="37"/>
      <c r="I239" s="37"/>
    </row>
    <row r="240" spans="3:9" x14ac:dyDescent="0.2">
      <c r="C240" s="37"/>
      <c r="D240" s="37"/>
      <c r="E240" s="37"/>
      <c r="F240" s="37"/>
      <c r="G240" s="37"/>
      <c r="H240" s="37"/>
      <c r="I240" s="37"/>
    </row>
    <row r="241" spans="3:9" x14ac:dyDescent="0.2">
      <c r="C241" s="37"/>
      <c r="D241" s="37"/>
      <c r="E241" s="37"/>
      <c r="F241" s="37"/>
      <c r="G241" s="37"/>
      <c r="H241" s="37"/>
      <c r="I241" s="37"/>
    </row>
    <row r="242" spans="3:9" x14ac:dyDescent="0.2">
      <c r="C242" s="37"/>
      <c r="D242" s="37"/>
      <c r="E242" s="37"/>
      <c r="F242" s="37"/>
      <c r="G242" s="37"/>
      <c r="H242" s="37"/>
      <c r="I242" s="37"/>
    </row>
    <row r="243" spans="3:9" x14ac:dyDescent="0.2">
      <c r="C243" s="37"/>
      <c r="D243" s="37"/>
      <c r="E243" s="37"/>
      <c r="F243" s="37"/>
      <c r="G243" s="37"/>
      <c r="H243" s="37"/>
      <c r="I243" s="37"/>
    </row>
    <row r="244" spans="3:9" x14ac:dyDescent="0.2">
      <c r="C244" s="37"/>
      <c r="D244" s="37"/>
      <c r="E244" s="37"/>
      <c r="F244" s="37"/>
      <c r="G244" s="37"/>
      <c r="H244" s="37"/>
      <c r="I244" s="37"/>
    </row>
    <row r="245" spans="3:9" x14ac:dyDescent="0.2">
      <c r="C245" s="37"/>
      <c r="D245" s="37"/>
      <c r="E245" s="37"/>
      <c r="F245" s="37"/>
      <c r="G245" s="37"/>
      <c r="H245" s="37"/>
      <c r="I245" s="37"/>
    </row>
    <row r="246" spans="3:9" x14ac:dyDescent="0.2">
      <c r="C246" s="37"/>
      <c r="D246" s="37"/>
      <c r="E246" s="37"/>
      <c r="F246" s="37"/>
      <c r="G246" s="37"/>
      <c r="H246" s="37"/>
      <c r="I246" s="37"/>
    </row>
    <row r="247" spans="3:9" x14ac:dyDescent="0.2">
      <c r="C247" s="37"/>
      <c r="D247" s="37"/>
      <c r="E247" s="37"/>
      <c r="F247" s="37"/>
      <c r="G247" s="37"/>
      <c r="H247" s="37"/>
      <c r="I247" s="37"/>
    </row>
    <row r="248" spans="3:9" x14ac:dyDescent="0.2">
      <c r="C248" s="37"/>
      <c r="D248" s="37"/>
      <c r="E248" s="37"/>
      <c r="F248" s="37"/>
      <c r="G248" s="37"/>
      <c r="H248" s="37"/>
      <c r="I248" s="37"/>
    </row>
    <row r="249" spans="3:9" x14ac:dyDescent="0.2">
      <c r="C249" s="37"/>
      <c r="D249" s="37"/>
      <c r="E249" s="37"/>
      <c r="F249" s="37"/>
      <c r="G249" s="37"/>
      <c r="H249" s="37"/>
      <c r="I249" s="37"/>
    </row>
    <row r="250" spans="3:9" x14ac:dyDescent="0.2">
      <c r="C250" s="37"/>
      <c r="D250" s="37"/>
      <c r="E250" s="37"/>
      <c r="F250" s="37"/>
      <c r="G250" s="37"/>
      <c r="H250" s="37"/>
      <c r="I250" s="37"/>
    </row>
    <row r="251" spans="3:9" x14ac:dyDescent="0.2">
      <c r="C251" s="37"/>
      <c r="D251" s="37"/>
      <c r="E251" s="37"/>
      <c r="F251" s="37"/>
      <c r="G251" s="37"/>
      <c r="H251" s="37"/>
      <c r="I251" s="37"/>
    </row>
    <row r="252" spans="3:9" x14ac:dyDescent="0.2">
      <c r="C252" s="37"/>
      <c r="D252" s="37"/>
      <c r="E252" s="37"/>
      <c r="F252" s="37"/>
      <c r="G252" s="37"/>
      <c r="H252" s="37"/>
      <c r="I252" s="37"/>
    </row>
    <row r="253" spans="3:9" x14ac:dyDescent="0.2">
      <c r="C253" s="37"/>
      <c r="D253" s="37"/>
      <c r="E253" s="37"/>
      <c r="F253" s="37"/>
      <c r="G253" s="37"/>
      <c r="H253" s="37"/>
      <c r="I253" s="37"/>
    </row>
    <row r="254" spans="3:9" x14ac:dyDescent="0.2">
      <c r="C254" s="37"/>
      <c r="D254" s="37"/>
      <c r="E254" s="37"/>
      <c r="F254" s="37"/>
      <c r="G254" s="37"/>
      <c r="H254" s="37"/>
      <c r="I254" s="37"/>
    </row>
    <row r="255" spans="3:9" x14ac:dyDescent="0.2">
      <c r="C255" s="37"/>
      <c r="D255" s="37"/>
      <c r="E255" s="37"/>
      <c r="F255" s="37"/>
      <c r="G255" s="37"/>
      <c r="H255" s="37"/>
      <c r="I255" s="37"/>
    </row>
    <row r="256" spans="3:9" x14ac:dyDescent="0.2">
      <c r="C256" s="37"/>
      <c r="D256" s="37"/>
      <c r="E256" s="37"/>
      <c r="F256" s="37"/>
      <c r="G256" s="37"/>
      <c r="H256" s="37"/>
      <c r="I256" s="37"/>
    </row>
    <row r="257" spans="3:9" x14ac:dyDescent="0.2">
      <c r="C257" s="37"/>
      <c r="D257" s="37"/>
      <c r="E257" s="37"/>
      <c r="F257" s="37"/>
      <c r="G257" s="37"/>
      <c r="H257" s="37"/>
      <c r="I257" s="37"/>
    </row>
    <row r="258" spans="3:9" x14ac:dyDescent="0.2">
      <c r="C258" s="37"/>
      <c r="D258" s="37"/>
      <c r="E258" s="37"/>
      <c r="F258" s="37"/>
      <c r="G258" s="37"/>
      <c r="H258" s="37"/>
      <c r="I258" s="37"/>
    </row>
    <row r="259" spans="3:9" x14ac:dyDescent="0.2">
      <c r="C259" s="37"/>
      <c r="D259" s="37"/>
      <c r="E259" s="37"/>
      <c r="F259" s="37"/>
      <c r="G259" s="37"/>
      <c r="H259" s="37"/>
      <c r="I259" s="37"/>
    </row>
    <row r="260" spans="3:9" x14ac:dyDescent="0.2">
      <c r="C260" s="37"/>
      <c r="D260" s="37"/>
      <c r="E260" s="37"/>
      <c r="F260" s="37"/>
      <c r="G260" s="37"/>
      <c r="H260" s="37"/>
      <c r="I260" s="37"/>
    </row>
    <row r="261" spans="3:9" x14ac:dyDescent="0.2">
      <c r="C261" s="37"/>
      <c r="D261" s="37"/>
      <c r="E261" s="37"/>
      <c r="F261" s="37"/>
      <c r="G261" s="37"/>
      <c r="H261" s="37"/>
      <c r="I261" s="37"/>
    </row>
    <row r="262" spans="3:9" x14ac:dyDescent="0.2">
      <c r="C262" s="37"/>
      <c r="D262" s="37"/>
      <c r="E262" s="37"/>
      <c r="F262" s="37"/>
      <c r="G262" s="37"/>
      <c r="H262" s="37"/>
      <c r="I262" s="37"/>
    </row>
    <row r="263" spans="3:9" x14ac:dyDescent="0.2">
      <c r="C263" s="37"/>
      <c r="D263" s="37"/>
      <c r="E263" s="37"/>
      <c r="F263" s="37"/>
      <c r="G263" s="37"/>
      <c r="H263" s="37"/>
      <c r="I263" s="37"/>
    </row>
    <row r="264" spans="3:9" x14ac:dyDescent="0.2">
      <c r="C264" s="37"/>
      <c r="D264" s="37"/>
      <c r="E264" s="37"/>
      <c r="F264" s="37"/>
      <c r="G264" s="37"/>
      <c r="H264" s="37"/>
      <c r="I264" s="37"/>
    </row>
    <row r="265" spans="3:9" x14ac:dyDescent="0.2">
      <c r="C265" s="37"/>
      <c r="D265" s="37"/>
      <c r="E265" s="37"/>
      <c r="F265" s="37"/>
      <c r="G265" s="37"/>
      <c r="H265" s="37"/>
      <c r="I265" s="37"/>
    </row>
    <row r="266" spans="3:9" x14ac:dyDescent="0.2">
      <c r="C266" s="37"/>
      <c r="D266" s="37"/>
      <c r="E266" s="37"/>
      <c r="F266" s="37"/>
      <c r="G266" s="37"/>
      <c r="H266" s="37"/>
      <c r="I266" s="37"/>
    </row>
    <row r="267" spans="3:9" x14ac:dyDescent="0.2">
      <c r="C267" s="37"/>
      <c r="D267" s="37"/>
      <c r="E267" s="37"/>
      <c r="F267" s="37"/>
      <c r="G267" s="37"/>
      <c r="H267" s="37"/>
      <c r="I267" s="37"/>
    </row>
    <row r="268" spans="3:9" x14ac:dyDescent="0.2">
      <c r="C268" s="37"/>
      <c r="D268" s="37"/>
      <c r="E268" s="37"/>
      <c r="F268" s="37"/>
      <c r="G268" s="37"/>
      <c r="H268" s="37"/>
      <c r="I268" s="37"/>
    </row>
    <row r="269" spans="3:9" x14ac:dyDescent="0.2">
      <c r="C269" s="37"/>
      <c r="D269" s="37"/>
      <c r="E269" s="37"/>
      <c r="F269" s="37"/>
      <c r="G269" s="37"/>
      <c r="H269" s="37"/>
      <c r="I269" s="37"/>
    </row>
    <row r="270" spans="3:9" x14ac:dyDescent="0.2">
      <c r="C270" s="37"/>
      <c r="D270" s="37"/>
      <c r="E270" s="37"/>
      <c r="F270" s="37"/>
      <c r="G270" s="37"/>
      <c r="H270" s="37"/>
      <c r="I270" s="37"/>
    </row>
    <row r="271" spans="3:9" x14ac:dyDescent="0.2">
      <c r="C271" s="37"/>
      <c r="D271" s="37"/>
      <c r="E271" s="37"/>
      <c r="F271" s="37"/>
      <c r="G271" s="37"/>
      <c r="H271" s="37"/>
      <c r="I271" s="37"/>
    </row>
    <row r="272" spans="3:9" x14ac:dyDescent="0.2">
      <c r="C272" s="37"/>
      <c r="D272" s="37"/>
      <c r="E272" s="37"/>
      <c r="F272" s="37"/>
      <c r="G272" s="37"/>
      <c r="H272" s="37"/>
      <c r="I272" s="37"/>
    </row>
    <row r="273" spans="3:9" x14ac:dyDescent="0.2">
      <c r="C273" s="37"/>
      <c r="D273" s="37"/>
      <c r="E273" s="37"/>
      <c r="F273" s="37"/>
      <c r="G273" s="37"/>
      <c r="H273" s="37"/>
      <c r="I273" s="37"/>
    </row>
    <row r="274" spans="3:9" x14ac:dyDescent="0.2">
      <c r="C274" s="37"/>
      <c r="D274" s="37"/>
      <c r="E274" s="37"/>
      <c r="F274" s="37"/>
      <c r="G274" s="37"/>
      <c r="H274" s="37"/>
      <c r="I274" s="37"/>
    </row>
    <row r="275" spans="3:9" x14ac:dyDescent="0.2">
      <c r="C275" s="37"/>
      <c r="D275" s="37"/>
      <c r="E275" s="37"/>
      <c r="F275" s="37"/>
      <c r="G275" s="37"/>
      <c r="H275" s="37"/>
      <c r="I275" s="37"/>
    </row>
    <row r="276" spans="3:9" x14ac:dyDescent="0.2">
      <c r="C276" s="37"/>
      <c r="D276" s="37"/>
      <c r="E276" s="37"/>
      <c r="F276" s="37"/>
      <c r="G276" s="37"/>
      <c r="H276" s="37"/>
      <c r="I276" s="37"/>
    </row>
  </sheetData>
  <mergeCells count="15">
    <mergeCell ref="A8:A9"/>
    <mergeCell ref="A5:I6"/>
    <mergeCell ref="B8:B9"/>
    <mergeCell ref="C8:C9"/>
    <mergeCell ref="D8:D9"/>
    <mergeCell ref="F8:F9"/>
    <mergeCell ref="G8:I8"/>
    <mergeCell ref="B24:I24"/>
    <mergeCell ref="B25:B28"/>
    <mergeCell ref="C25:C28"/>
    <mergeCell ref="D25:D28"/>
    <mergeCell ref="F25:F28"/>
    <mergeCell ref="G25:G28"/>
    <mergeCell ref="H25:H28"/>
    <mergeCell ref="I25:I28"/>
  </mergeCells>
  <conditionalFormatting sqref="F47:F52">
    <cfRule type="cellIs" dxfId="0" priority="1" stopIfTrue="1" operator="equal">
      <formula>0</formula>
    </cfRule>
  </conditionalFormatting>
  <pageMargins left="0.55118110236220474" right="0.11811023622047245" top="1.0236220472440944" bottom="0.78740157480314965" header="0.15748031496062992" footer="0.39370078740157483"/>
  <pageSetup paperSize="9" scale="70" orientation="portrait" horizontalDpi="300" r:id="rId1"/>
  <headerFooter alignWithMargins="0"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Resumo</vt:lpstr>
      <vt:lpstr>Planilha</vt:lpstr>
      <vt:lpstr>Cronograma</vt:lpstr>
      <vt:lpstr>BDI</vt:lpstr>
      <vt:lpstr>BDI!Area_de_impressao</vt:lpstr>
      <vt:lpstr>Cronograma!Area_de_impressao</vt:lpstr>
      <vt:lpstr>Planilha!Area_de_impressao</vt:lpstr>
      <vt:lpstr>Resumo!Area_de_impressao</vt:lpstr>
      <vt:lpstr>Cronograma!Titulos_de_impressao</vt:lpstr>
      <vt:lpstr>Planilha!Titulos_de_impressao</vt:lpstr>
      <vt:lpstr>Resumo!Titulos_de_impressao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marcio_eng</dc:creator>
  <cp:lastModifiedBy>ssss</cp:lastModifiedBy>
  <cp:lastPrinted>2017-07-21T19:56:42Z</cp:lastPrinted>
  <dcterms:created xsi:type="dcterms:W3CDTF">2010-08-24T10:59:33Z</dcterms:created>
  <dcterms:modified xsi:type="dcterms:W3CDTF">2017-07-21T19:56:46Z</dcterms:modified>
</cp:coreProperties>
</file>